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enturiacapital.sharepoint.com/sites/ESG/Shared Documents/General/005 Data/2. ESG Data Reporting/FY25/FY25 Sustainability Data Sheet/"/>
    </mc:Choice>
  </mc:AlternateContent>
  <xr:revisionPtr revIDLastSave="0" documentId="8_{31511E9D-416E-42D7-A815-25B664F21498}" xr6:coauthVersionLast="47" xr6:coauthVersionMax="47" xr10:uidLastSave="{00000000-0000-0000-0000-000000000000}"/>
  <bookViews>
    <workbookView xWindow="0" yWindow="680" windowWidth="34560" windowHeight="19860" xr2:uid="{E8700854-1992-4395-8B80-B8734056D179}"/>
  </bookViews>
  <sheets>
    <sheet name="Home" sheetId="15" r:id="rId1"/>
    <sheet name="Overview" sheetId="1" r:id="rId2"/>
    <sheet name="GRI" sheetId="14" r:id="rId3"/>
    <sheet name="Environmental summary" sheetId="9" r:id="rId4"/>
    <sheet name="Energy" sheetId="10" r:id="rId5"/>
    <sheet name="Portfolio summary" sheetId="12" r:id="rId6"/>
    <sheet name="People" sheetId="2" r:id="rId7"/>
    <sheet name="Community" sheetId="5" r:id="rId8"/>
    <sheet name="Governance" sheetId="6" r:id="rId9"/>
    <sheet name="working_Charts-Graphs" sheetId="13" state="hidden" r:id="rId10"/>
  </sheets>
  <externalReferences>
    <externalReference r:id="rId11"/>
    <externalReference r:id="rId12"/>
    <externalReference r:id="rId13"/>
    <externalReference r:id="rId14"/>
    <externalReference r:id="rId15"/>
  </externalReferences>
  <definedNames>
    <definedName name="_ftn1" localSheetId="6">People!$B$32</definedName>
    <definedName name="_ftnref1" localSheetId="6">People!$B$26</definedName>
  </definedNames>
  <calcPr calcId="191028"/>
  <customWorkbookViews>
    <customWorkbookView name="Employee data 100%" guid="{3E5F9D84-E9ED-3940-BED6-2C43C5D124BE}" maximized="1" xWindow="1" yWindow="38" windowWidth="1728" windowHeight="1079"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2" l="1"/>
  <c r="D46" i="12"/>
  <c r="D9" i="5" l="1"/>
  <c r="E13" i="9" l="1"/>
  <c r="E21" i="9"/>
  <c r="D18" i="9"/>
  <c r="E20" i="9"/>
  <c r="E19" i="9"/>
  <c r="E18" i="9"/>
  <c r="E25" i="9" l="1"/>
  <c r="E24" i="9"/>
  <c r="E23" i="9"/>
  <c r="E22" i="9"/>
  <c r="D27" i="10" l="1"/>
  <c r="D13" i="10"/>
  <c r="D30" i="10"/>
  <c r="D46" i="10"/>
  <c r="D44" i="10"/>
  <c r="D29" i="6"/>
  <c r="D28" i="6"/>
  <c r="D27" i="6"/>
  <c r="D20" i="6"/>
  <c r="D19" i="6"/>
  <c r="D11" i="6"/>
  <c r="D10" i="6"/>
  <c r="D9" i="6"/>
  <c r="D8" i="5"/>
  <c r="E112" i="12" l="1"/>
  <c r="E51" i="12"/>
  <c r="E33" i="12"/>
  <c r="F50" i="10"/>
  <c r="E67" i="9"/>
  <c r="E140" i="12" s="1"/>
  <c r="E42" i="9"/>
  <c r="E27" i="9"/>
  <c r="D71" i="2"/>
  <c r="D73" i="2"/>
  <c r="D69" i="2"/>
  <c r="D54" i="2"/>
  <c r="D47" i="2"/>
  <c r="D46" i="2"/>
  <c r="D45" i="2"/>
  <c r="D44" i="2"/>
  <c r="D43" i="2"/>
  <c r="D41" i="2"/>
  <c r="D38" i="2"/>
  <c r="D37" i="2"/>
  <c r="D36" i="2"/>
  <c r="D34" i="2"/>
  <c r="D33" i="2"/>
  <c r="D26" i="2"/>
  <c r="D11" i="2" s="1"/>
  <c r="D8" i="2" s="1"/>
  <c r="D25" i="2"/>
  <c r="D24" i="2"/>
  <c r="D23" i="2"/>
  <c r="D22" i="2"/>
  <c r="D21" i="2"/>
  <c r="D20" i="2"/>
  <c r="D10" i="2"/>
  <c r="D9" i="2"/>
  <c r="D12" i="2" l="1"/>
  <c r="F21" i="10"/>
  <c r="E83" i="12" s="1"/>
  <c r="E47" i="9"/>
  <c r="E137" i="12"/>
  <c r="E138" i="12" s="1"/>
  <c r="E136" i="12"/>
  <c r="E135" i="12" s="1"/>
  <c r="E132" i="12"/>
  <c r="E128" i="12"/>
  <c r="E129" i="12" s="1"/>
  <c r="E127" i="12"/>
  <c r="E126" i="12"/>
  <c r="E125" i="12"/>
  <c r="E121" i="12"/>
  <c r="E120" i="12"/>
  <c r="E122" i="12" s="1"/>
  <c r="F38" i="10" l="1"/>
  <c r="E104" i="12"/>
  <c r="E100" i="12" l="1"/>
  <c r="E99" i="12"/>
  <c r="E98" i="12"/>
  <c r="E97" i="12"/>
  <c r="E101" i="12" l="1"/>
  <c r="E93" i="12"/>
  <c r="E92" i="12" l="1"/>
  <c r="E94" i="12" s="1"/>
  <c r="E64" i="9" l="1"/>
  <c r="E63" i="9"/>
  <c r="E62" i="9"/>
  <c r="E60" i="9"/>
  <c r="E61" i="9" s="1"/>
  <c r="F47" i="10" l="1"/>
  <c r="F13" i="10"/>
  <c r="F44" i="10"/>
  <c r="F46" i="10"/>
  <c r="F43" i="10"/>
  <c r="E65" i="9"/>
  <c r="F45" i="10" l="1"/>
  <c r="E58" i="9"/>
  <c r="E55" i="9" l="1"/>
  <c r="E54" i="9"/>
  <c r="E53" i="9"/>
  <c r="E44" i="9"/>
  <c r="E43" i="9"/>
  <c r="E32" i="10"/>
  <c r="E16" i="10"/>
  <c r="D36" i="9"/>
  <c r="E45" i="9" l="1"/>
  <c r="D13" i="9"/>
  <c r="E48" i="10" l="1"/>
  <c r="E33" i="10"/>
  <c r="D65" i="9"/>
  <c r="D61" i="9" l="1"/>
  <c r="D56" i="9"/>
  <c r="D45" i="9"/>
  <c r="D41" i="9"/>
  <c r="D21" i="9"/>
  <c r="D130" i="12"/>
  <c r="D123" i="12"/>
  <c r="E102" i="12"/>
  <c r="E95" i="12"/>
  <c r="F48" i="10"/>
  <c r="D48" i="10" s="1"/>
  <c r="E133" i="12"/>
  <c r="E123" i="12" l="1"/>
  <c r="E130" i="12"/>
  <c r="E105" i="12"/>
  <c r="D45" i="10"/>
  <c r="D47" i="10"/>
  <c r="D43" i="10"/>
  <c r="E56" i="9"/>
  <c r="R140" i="13"/>
  <c r="Q140" i="13"/>
  <c r="D138" i="12" l="1"/>
  <c r="D133" i="12"/>
  <c r="E30" i="12" l="1"/>
  <c r="E29" i="12" l="1"/>
  <c r="E79" i="12"/>
  <c r="E78" i="12"/>
  <c r="E28" i="12"/>
  <c r="E31" i="12" s="1"/>
  <c r="E80" i="12" l="1"/>
  <c r="E81" i="12" s="1"/>
  <c r="E25" i="12" l="1"/>
  <c r="E26" i="12" s="1"/>
  <c r="E22" i="12" l="1"/>
  <c r="E18" i="12"/>
  <c r="E23" i="12" l="1"/>
  <c r="E68" i="12" l="1"/>
  <c r="F28" i="10"/>
  <c r="D28" i="10" s="1"/>
  <c r="E72" i="12" l="1"/>
  <c r="E73" i="12"/>
  <c r="F10" i="10"/>
  <c r="D10" i="10" s="1"/>
  <c r="F11" i="10"/>
  <c r="D11" i="10" s="1"/>
  <c r="E10" i="12"/>
  <c r="F35" i="10"/>
  <c r="D35" i="10" s="1"/>
  <c r="F18" i="10"/>
  <c r="D18" i="10" s="1"/>
  <c r="F27" i="10"/>
  <c r="F31" i="10"/>
  <c r="D31" i="10" s="1"/>
  <c r="F14" i="10"/>
  <c r="D14" i="10" s="1"/>
  <c r="E16" i="12" l="1"/>
  <c r="E66" i="12"/>
  <c r="E15" i="12"/>
  <c r="F19" i="10"/>
  <c r="D19" i="10" s="1"/>
  <c r="F36" i="10"/>
  <c r="D36" i="10" s="1"/>
  <c r="E65" i="12" l="1"/>
  <c r="E40" i="9" l="1"/>
  <c r="E41" i="9" s="1"/>
  <c r="E17" i="9" l="1"/>
  <c r="E33" i="9"/>
  <c r="E10" i="9" l="1"/>
  <c r="E60" i="12"/>
  <c r="F30" i="10" l="1"/>
  <c r="E17" i="12" l="1"/>
  <c r="E19" i="12" s="1"/>
  <c r="E20" i="12" s="1"/>
  <c r="E48" i="12" l="1"/>
  <c r="E49" i="12" s="1"/>
  <c r="E75" i="12"/>
  <c r="E76" i="12" s="1"/>
  <c r="E11" i="12" l="1"/>
  <c r="E12" i="12" s="1"/>
  <c r="E13" i="12" s="1"/>
  <c r="E67" i="12" l="1"/>
  <c r="E42" i="12"/>
  <c r="E43" i="12" s="1"/>
  <c r="E44" i="12" s="1"/>
  <c r="F32" i="10" l="1"/>
  <c r="E61" i="12"/>
  <c r="E62" i="12" s="1"/>
  <c r="E63" i="12" s="1"/>
  <c r="E12" i="9" l="1"/>
  <c r="E11" i="9"/>
  <c r="E34" i="9"/>
  <c r="E35" i="9" s="1"/>
  <c r="E36" i="9" s="1"/>
  <c r="F29" i="10"/>
  <c r="D29" i="10" s="1"/>
  <c r="F12" i="10" l="1"/>
  <c r="D12" i="10" s="1"/>
  <c r="E38" i="9"/>
  <c r="F15" i="10" l="1"/>
  <c r="E69" i="12"/>
  <c r="E70" i="12" s="1"/>
  <c r="E15" i="9"/>
  <c r="F33" i="10"/>
  <c r="D32" i="10"/>
  <c r="F16" i="10"/>
  <c r="D15" i="10"/>
</calcChain>
</file>

<file path=xl/sharedStrings.xml><?xml version="1.0" encoding="utf-8"?>
<sst xmlns="http://schemas.openxmlformats.org/spreadsheetml/2006/main" count="1098" uniqueCount="475">
  <si>
    <t>Disclaimer</t>
  </si>
  <si>
    <t>Issued by Centuria Capital Group Limited (ABN 22 095 454 336) (ASX:CNI) for general information purposes only. It is not a prospectus, product disclosure statement, pathfinder document or any other disclosure document for the purposes of the Corporations Act and has not been, and is not required to be, lodged with the Australian Securities and Investments Commission. It should not be relied upon by the recipient in considering the merits of CNI or the acquisition of securities in CNI. Nothing in this report constitutes investment, legal, tax, accounting or other advice and it is not to be relied upon in substitution for the recipient’s own exercise of independent judgment with regard to the operations, financial condition and prospects of CNI.
The information contained in this summary does not constitute financial product advice. Before making an investment decision, the recipient should consider its own financial situation, objectives and needs, and conduct its own independent investigation and assessment of the contents of this report, including obtaining investment, legal, tax, accounting and such other advice as it considers necessary or appropriate.
This summary has been prepared without taking account of any person’s individual investment objectives, financial situation or particular needs. It is not an invitation or offer to buy or sell, or a solicitation to invest in or refrain from investing in, securities in CNI or any other investment product. The information in this report has been obtained from and based on sources believed by CNI to be reliable. To the maximum extent permitted by law, CNI and the members of the Centuria Capital Group make no representation or warranty, express or implied, as to the accuracy, completeness, timeliness or reliability of the contents of this report. To the maximum extent permitted by law, CNI does not accept any liability (including, without limitation, any liability arising from fault or negligence) for any loss whatsoever arising from the use of this report or its contents or otherwise arising in connection with it. This report may contain forward-looking statements, guidance, forecasts, estimates, prospects, projections or statements in relation to future matters (‘Forward
Statements’).
Forward Statements can generally be identified by the use of forward looking words such as “anticipate”, “estimates”, “will”, “should”, “could”, “may”, “expects”, “plans”, “forecast”, “target” or similar expressions. Forward Statements including indications, guidance or outlook on future revenues,distributions or financial position and performance or return or growth in underlying investments are provided as a general guide only and should not be relied upon as an indication or guarantee of future performance. No independent third party has reviewed the reasonableness of any such statements or assumptions.
Neither CNI nor any member of Centuria Capital Group represents or warrants that such Forward Statements will be achieved or will prove to be correct or gives any warranty, express or implied, as to the accuracy, completeness, likelihood of achievement or reasonableness of any Forward Statement contained in this report. Except as required by law or regulation, CNI assumes no obligation to release updates or revisions to Forward Statements to reflect any changes. All dollar values are in Australian dollars ($ or A$) unless stated otherwise.</t>
  </si>
  <si>
    <t xml:space="preserve">Overview and reporting period </t>
  </si>
  <si>
    <t xml:space="preserve">This Sustainability Data Summary details the Group's non-financial performance across select environmental, social and governance (ESG) metrics for the financial year for FY25: July 2024 - June 2025 (referred to as the reporting period). The metrics reported reflect Centuria's sustainability framework, and selected metrics in the following tabs have been included in the scope of third-party limited assurance completed by KPMG. </t>
  </si>
  <si>
    <t>1. In the context of Centuria's purpose statement, Centuria Capital Group defines stakeholders as our 
investors, our tenant customers, our colleagues and our lending partners</t>
  </si>
  <si>
    <t xml:space="preserve">This Data Summary complements the Group's Annual Report and Sustainability Report which are available on our website. Further content and information can also be found in the Sustainability landing page on the Group's website. </t>
  </si>
  <si>
    <t xml:space="preserve">Third-party limited assurance was provided by KPMG on select FY25 metrics, and the previous reporting year (FY24). Prior data from FY23 was assured and prior data from FY22 was not assured. For further details - please refer to the FY25 Limited Assurance Report on our website. </t>
  </si>
  <si>
    <t>FY25 Basis of Preparation</t>
  </si>
  <si>
    <t xml:space="preserve">FY25 Assurance Report </t>
  </si>
  <si>
    <r>
      <t>Metrics included in the assurance scope are indicated by the following</t>
    </r>
    <r>
      <rPr>
        <b/>
        <sz val="11"/>
        <color theme="1"/>
        <rFont val="Arial"/>
        <family val="2"/>
      </rPr>
      <t xml:space="preserve"> purple-cell</t>
    </r>
    <r>
      <rPr>
        <sz val="11"/>
        <color theme="1"/>
        <rFont val="Arial"/>
        <family val="2"/>
      </rPr>
      <t xml:space="preserve"> formatting</t>
    </r>
  </si>
  <si>
    <t>SAMPLE</t>
  </si>
  <si>
    <t>Reporting boundary</t>
  </si>
  <si>
    <t>Environmental</t>
  </si>
  <si>
    <t xml:space="preserve">Environmental data is collected for operations, assets and activities (herein referred to as assets) within its direct and its subsidiaries corporate boundary. Centuria’s corporate boundary is defined by Centuria’s Operational control of an asset, and the time in which the asset is held. Reporting covers assets in Australia and New Zealand.  
Operational control refers to Centuria’s capacity to directly manage the day-to-day activities of an asset, by either Centuria’s or a nominated delegates management policies.  
Centuria follows the definitions as outlined by the National Greenhouse and Energy Reporting Act 2007:  
“A corporation will have operational control over a facility if the corporation has the authority to introduce and implement any or all of the following for the facility: operating policies, health and safety policies, environmental policies”.  
“Where more than one corporation has the authority to introduce and implement any or all of the policies mentioned, the corporation that has the greatest authority to introduce and implement the operating and environmental policies has operational control over the facility”.  
Centuria reports environmental data within its corporate boundary when it is determined to have Operational Control of an Asset.  </t>
  </si>
  <si>
    <t>Centuria's corporate boundary based on operational control for each asset class is shown below:</t>
  </si>
  <si>
    <t>Asset classes</t>
  </si>
  <si>
    <t>Office</t>
  </si>
  <si>
    <t>Industrial</t>
  </si>
  <si>
    <t>Healthcare</t>
  </si>
  <si>
    <t>Retail</t>
  </si>
  <si>
    <t>Agriculture</t>
  </si>
  <si>
    <t xml:space="preserve">Development / construction </t>
  </si>
  <si>
    <t xml:space="preserve"> Centuria tenancies</t>
  </si>
  <si>
    <t>Included for 
reporting</t>
  </si>
  <si>
    <t>Included</t>
  </si>
  <si>
    <t>Excluded</t>
  </si>
  <si>
    <t>Note on floor area: The floor area values throughout the environmental metric breakdown is specifically representative of various asset types (Office, industrial, healthcare: NLA/GFA, Retail: NLA/GLAR)</t>
  </si>
  <si>
    <r>
      <t xml:space="preserve">Asset class boundary definitions: 
</t>
    </r>
    <r>
      <rPr>
        <sz val="11"/>
        <color theme="1"/>
        <rFont val="Arial"/>
        <family val="2"/>
      </rPr>
      <t xml:space="preserve">1. Base &amp; common: refers to areas with shared services within the building, such as the base infrastructure and common areas of an asset: lifts, as well as foyers, communal hallways, car parks.
2. Whole building: refers to all spaces within the physical boundary of an asset, and operations that affect all spaces. 
</t>
    </r>
    <r>
      <rPr>
        <b/>
        <sz val="11"/>
        <color theme="1"/>
        <rFont val="Arial"/>
        <family val="2"/>
      </rPr>
      <t xml:space="preserve">Equity interest: </t>
    </r>
    <r>
      <rPr>
        <sz val="11"/>
        <color theme="1"/>
        <rFont val="Arial"/>
        <family val="2"/>
      </rPr>
      <t xml:space="preserve">For energy and emissions data reported in the annual Group Sustainability Report only, Centuria will adjust the total percentage of data reported to be reflective of the aggregated ownership of an asset.
</t>
    </r>
    <r>
      <rPr>
        <b/>
        <sz val="11"/>
        <color theme="1"/>
        <rFont val="Arial"/>
        <family val="2"/>
      </rPr>
      <t xml:space="preserve">Acquisition and divestment date: </t>
    </r>
    <r>
      <rPr>
        <sz val="11"/>
        <color theme="1"/>
        <rFont val="Arial"/>
        <family val="2"/>
      </rPr>
      <t>Centuria only reports environmental data for assets while operational control is held. Asset acquisition and divestment dates are used to determine when data is reported for assets where operational control is held</t>
    </r>
    <r>
      <rPr>
        <b/>
        <sz val="11"/>
        <color theme="1"/>
        <rFont val="Arial"/>
        <family val="2"/>
      </rPr>
      <t xml:space="preserve">
</t>
    </r>
    <r>
      <rPr>
        <sz val="11"/>
        <color theme="1"/>
        <rFont val="Arial"/>
        <family val="2"/>
      </rPr>
      <t>For further information, please refer to the FY25 Basis of Preparation.</t>
    </r>
  </si>
  <si>
    <t>Environmental data</t>
  </si>
  <si>
    <t>Energy - Electricity (MWh)</t>
  </si>
  <si>
    <t xml:space="preserve">Purchased electricity consumed directly from a public electricity network 
Electricity is reported only for base and common areas </t>
  </si>
  <si>
    <t>Natural Gas &amp; Diesel (MWh)</t>
  </si>
  <si>
    <t xml:space="preserve">Onsite combustion of natural gas distributed by pipeline 
Gas and diesel is reported for whole building </t>
  </si>
  <si>
    <t xml:space="preserve">Onsite solar (MWh) </t>
  </si>
  <si>
    <t xml:space="preserve">Electricity generated assets through rooftop solar </t>
  </si>
  <si>
    <t xml:space="preserve">Emissions </t>
  </si>
  <si>
    <t xml:space="preserve">Scope 1 and 2 (location-based) emissions are respectively reported energy sources. For operations in Australia, Centuria uses emissions factors from each corresponding year's National Greenhouse and Energy Reporting (Measurement) Determination. Operations in New Zealand adopt emission factors determined by the New Zealand Ministry of Environment. </t>
  </si>
  <si>
    <t xml:space="preserve">Water </t>
  </si>
  <si>
    <t>Water is reported for whole building through the main meter. Reported figures represent mains potable water.</t>
  </si>
  <si>
    <t xml:space="preserve">Waste </t>
  </si>
  <si>
    <t xml:space="preserve">Waste is reported where we have operational control. Where waste is processed under our control, whole building data is captured. Waste is broken down into total waste disposed and diverted, and a respective diversion rate. Centuria reports on waste where data is available through contracted waste vendors. </t>
  </si>
  <si>
    <t>Social</t>
  </si>
  <si>
    <r>
      <t>Social data is reflective of Centuria Capital Group. Centuria’s listed Real Estate Investment Trusts (REITs) are actively managed by Centuria Capital Group, a</t>
    </r>
    <r>
      <rPr>
        <sz val="11"/>
        <rFont val="Arial"/>
        <family val="2"/>
        <scheme val="minor"/>
      </rPr>
      <t xml:space="preserve">nd therefore adopt their social metrics when reporting. </t>
    </r>
  </si>
  <si>
    <t>Governance</t>
  </si>
  <si>
    <t xml:space="preserve">Governance includes training and development data in relation to compliance and cybersecurity courses. They are reflective of Centuria Capital Group, which includes Centuria’s listed REITs. </t>
  </si>
  <si>
    <t>For more information on data governance and processes, please refer to our FY25 ESG Basis of Preparation. This data summary aligns with the Global Reporting Initiative (GRI) Standards 2021.</t>
  </si>
  <si>
    <t xml:space="preserve">GRI content index </t>
  </si>
  <si>
    <t>Statement of use</t>
  </si>
  <si>
    <t>Centuria Capital Group, Centuria Office Real Estate Investment Trust, Centuria Industrial Real Estate Investment Trust, has reported the information cited in this GRI content index for the period 1 July 2024 - 30 June 2025 with reference to the GRI Standards.</t>
  </si>
  <si>
    <t>GRI 1 used</t>
  </si>
  <si>
    <t>GRI 1: Foundation 2021</t>
  </si>
  <si>
    <t>GRI standard</t>
  </si>
  <si>
    <t>Disclosure</t>
  </si>
  <si>
    <t xml:space="preserve">Document / Wesbite </t>
  </si>
  <si>
    <t>Page / URLs</t>
  </si>
  <si>
    <t>Notes</t>
  </si>
  <si>
    <t>GRI 2: General Disclosures 2021</t>
  </si>
  <si>
    <t>2-1 Organizational details</t>
  </si>
  <si>
    <t>Centuria Capital Group website</t>
  </si>
  <si>
    <t>Website link</t>
  </si>
  <si>
    <t>Centuria Capital Group (CNI) Annual Report FY25</t>
  </si>
  <si>
    <t xml:space="preserve">CNI Annual Report </t>
  </si>
  <si>
    <t>Centuria Sustainability Report FY25</t>
  </si>
  <si>
    <t>CNI Sustainability Report</t>
  </si>
  <si>
    <t>Centuria Industrial REIT (ASX:CIP) is a subsidiary of Centuria Group - Annual Report FY25</t>
  </si>
  <si>
    <t xml:space="preserve">CIP Annual Report </t>
  </si>
  <si>
    <t>Centuria Office REIT (ASX:COF) is a subsidiary of Centuria Group - Annual Report FY25</t>
  </si>
  <si>
    <t>COF Annual Report</t>
  </si>
  <si>
    <t>2-2 Entities included in the organization’s sustainability reporting</t>
  </si>
  <si>
    <t>Centuria Sustainability Report</t>
  </si>
  <si>
    <t>Page 4</t>
  </si>
  <si>
    <t>Centuria Capital Group (ASX:CNI) ,Centuria Property Funds No. 2 Limited (CPF2L) which is the Responsible Entity for CIP and a wholly-owned subsidiary of Centuria Capital Group  and Centuria Property Funds Limited (CPFL), which is the Responsible Entity for COF and also a wholly-owned subsidiary of Centuria Capital Group (ASX:CNI).</t>
  </si>
  <si>
    <t>2-3 Reporting period, frequency and contact point</t>
  </si>
  <si>
    <t>01/7/2024 - 30/06/2025 Financial Year. 
Reporting frequency: Annual
For all queries, contact: cni.investorrelations@centuria.com.au</t>
  </si>
  <si>
    <t>2-5 External assurance</t>
  </si>
  <si>
    <t>Limited assurance over quantitative metrics. Sustainability report prepared with an external support.</t>
  </si>
  <si>
    <t>Website</t>
  </si>
  <si>
    <t>2-6 Activities, value chain and other business relationships</t>
  </si>
  <si>
    <t xml:space="preserve">Page 6-27
</t>
  </si>
  <si>
    <t xml:space="preserve">CIP and COF are externally managed and therefore are supported by Centuria's  management and employee base. </t>
  </si>
  <si>
    <t xml:space="preserve">Page 4-27
</t>
  </si>
  <si>
    <t>2-7 Employees</t>
  </si>
  <si>
    <t xml:space="preserve">Page 68-69
</t>
  </si>
  <si>
    <t>ESG Data Summary</t>
  </si>
  <si>
    <t>2-8 Workers who are not employees</t>
  </si>
  <si>
    <t>ESG Data Summary – People</t>
  </si>
  <si>
    <t xml:space="preserve">CIP and COF are externally managed and therefore are supported by Centuria's management and employee base. </t>
  </si>
  <si>
    <t>2-9 Governance structure and composition</t>
  </si>
  <si>
    <t xml:space="preserve">Page 28-30
</t>
  </si>
  <si>
    <t xml:space="preserve">CIP and COF are externally managed by Centuria Capital Group. As such they adopt and utilise Centuria's overarching governance approach. </t>
  </si>
  <si>
    <t>2-10 Nomination and selection of the highest governance body</t>
  </si>
  <si>
    <t>Nomination &amp; Remuneration Committee Charter</t>
  </si>
  <si>
    <t>Page 1</t>
  </si>
  <si>
    <t>2-11 Chair of the highest governance body</t>
  </si>
  <si>
    <t xml:space="preserve">page 26-29
</t>
  </si>
  <si>
    <t>2-12 Role of the highest governance body in overseeing the management of impacts</t>
  </si>
  <si>
    <t>2-13 Delegation of responsibility for managing impacts</t>
  </si>
  <si>
    <t>2-14 Role of the highest governance body in sustainability reporting</t>
  </si>
  <si>
    <t>2-15 Conflicts of interest</t>
  </si>
  <si>
    <t>Centuria Code of Conduct</t>
  </si>
  <si>
    <t>Page 9</t>
  </si>
  <si>
    <t>Corporate Governance Statement</t>
  </si>
  <si>
    <t>Page 6</t>
  </si>
  <si>
    <t>2-16 Communication of critical concerns</t>
  </si>
  <si>
    <t>Page 15</t>
  </si>
  <si>
    <t>Page 11</t>
  </si>
  <si>
    <t>2-17 Collective knowledge of the highest governance body</t>
  </si>
  <si>
    <t>CNI Annual Report</t>
  </si>
  <si>
    <t>Page 68-71</t>
  </si>
  <si>
    <t xml:space="preserve">Details of CIP and COF REIT’s Boards can be found in their respective Annual Reports. </t>
  </si>
  <si>
    <t>Board Members</t>
  </si>
  <si>
    <t>2-18 Evaluation of the performance of the highest governance body</t>
  </si>
  <si>
    <t>Page 97-103</t>
  </si>
  <si>
    <t>2-19 Remuneration policies</t>
  </si>
  <si>
    <t xml:space="preserve">CNI Financial Report </t>
  </si>
  <si>
    <t>Remuneration Report</t>
  </si>
  <si>
    <t xml:space="preserve">Details of CIP and COF REIT’s remuneration policies can be found in the Nomination &amp; Remuneration Committee Charter linked above.  </t>
  </si>
  <si>
    <t>2-20 Process to determine remuneration</t>
  </si>
  <si>
    <t>2-21 Annual total compensation ratio</t>
  </si>
  <si>
    <t>2-22 Statement on sustainable development strategy</t>
  </si>
  <si>
    <t>Page 83</t>
  </si>
  <si>
    <t>Page 37</t>
  </si>
  <si>
    <t>CIP Annual Report</t>
  </si>
  <si>
    <t>Page 40-41</t>
  </si>
  <si>
    <t>Page 38-29</t>
  </si>
  <si>
    <t>2-23 Policy commitments</t>
  </si>
  <si>
    <t>ESG Policy</t>
  </si>
  <si>
    <t>Website - Governance</t>
  </si>
  <si>
    <t>CIP and COF are externally managed by Centuria Capital Group. As such, they adopt and utilise Centuria's overarching governance approach.</t>
  </si>
  <si>
    <t xml:space="preserve">Centuria Code of Conduct </t>
  </si>
  <si>
    <t>Continuous Disclosure Policy</t>
  </si>
  <si>
    <t>Diversity Policy</t>
  </si>
  <si>
    <t xml:space="preserve">Modern Slavery Statement </t>
  </si>
  <si>
    <t>Page 28, 71, 87, 88-91</t>
  </si>
  <si>
    <t>CIP Investment Approach</t>
  </si>
  <si>
    <t>COF Investment Approach</t>
  </si>
  <si>
    <t>2-24 Embedding policy commitments</t>
  </si>
  <si>
    <t>2-25 Processes to remediate negative impacts</t>
  </si>
  <si>
    <t>Centuria Climate-related disclosures</t>
  </si>
  <si>
    <t xml:space="preserve">Page 26-30
</t>
  </si>
  <si>
    <t>CIP and COF are externally managed by Centuria Capital Group. As such, they adopt Centuria's remediation, conflict, and risk approaches.</t>
  </si>
  <si>
    <t>2-26 Mechanisms for seeking advice and raising concerns</t>
  </si>
  <si>
    <t>Supplier Code of Conduct</t>
  </si>
  <si>
    <t>Page 2</t>
  </si>
  <si>
    <t>2-27 Compliance with laws and regulations</t>
  </si>
  <si>
    <t xml:space="preserve">Corporate Governance Statement </t>
  </si>
  <si>
    <t>Page 11-12</t>
  </si>
  <si>
    <t>CIP Corporate Governance Statement</t>
  </si>
  <si>
    <t>Page 18-19</t>
  </si>
  <si>
    <t>COF Corporate Governance Statement</t>
  </si>
  <si>
    <t>2-28 Membership associations</t>
  </si>
  <si>
    <t xml:space="preserve">Sustainability </t>
  </si>
  <si>
    <t>Website - Sustainability</t>
  </si>
  <si>
    <t>2-29 Approach to stakeholder engagement</t>
  </si>
  <si>
    <t>Page 32-33</t>
  </si>
  <si>
    <t>CIP and COF are externally managed by Centuria Capital Group. As such, they adopt Centuria's stakeholder engagement approach. </t>
  </si>
  <si>
    <t>2-30 Collective bargaining agreements</t>
  </si>
  <si>
    <t xml:space="preserve">There are no employees on collective bargaining agreements at Centuria Capital Group. All employees are engaged through individual employment agreements. </t>
  </si>
  <si>
    <t>GRI 3: Material Topics 2021</t>
  </si>
  <si>
    <t>3-1 Process to determine material topics</t>
  </si>
  <si>
    <t>CIP and COF are externally managed by Centuria Capital Group. As such, adopts Centuria's materiality approach. </t>
  </si>
  <si>
    <t>3-3 Management of material topics</t>
  </si>
  <si>
    <t>GRI 201: Economic Performance 2016</t>
  </si>
  <si>
    <t>201-1 Direct economic value generated and distributed</t>
  </si>
  <si>
    <t>CIP Financial Report</t>
  </si>
  <si>
    <t>Page 16</t>
  </si>
  <si>
    <t xml:space="preserve">COF Financial Report </t>
  </si>
  <si>
    <t>Asset Plus Limited Financial Report</t>
  </si>
  <si>
    <t>Page 28-32</t>
  </si>
  <si>
    <t>201-2 Financial implications and other risks and opportunities due to climate change</t>
  </si>
  <si>
    <t xml:space="preserve">New Zealand Climate Financial Related Disclosures - Asset Plus Limited </t>
  </si>
  <si>
    <t>Website and individual reports</t>
  </si>
  <si>
    <t>New Zealand Climate Financial Related Disclosures</t>
  </si>
  <si>
    <t>CNI, CIP, COF Climate Related Disclosures</t>
  </si>
  <si>
    <t>Page 20-29</t>
  </si>
  <si>
    <t>Centuria (CNI), CIP and COF have voluntarily responded to certain aspects of the AASB S2 climate-related disclosures for FY25.</t>
  </si>
  <si>
    <t>GRI 204: Procurement Practices 2016</t>
  </si>
  <si>
    <t>204-1 Proportion of spending on local suppliers</t>
  </si>
  <si>
    <t xml:space="preserve">The annual Modern Slavery Statement is made by the following reporting entities: 
- Centuria Capital Group (ASX:CNI) 'Centuria' or 'the Group'
- Centuria Office REIT (ASX:COF) responsible entity is Centuria Property Funds Limited 
- Centuria Industrial REIT (ASX:CIP) responsible entity is Centuria Property Funds No. 2 Limited </t>
  </si>
  <si>
    <t>GRI 205: Anti-corruption 2016</t>
  </si>
  <si>
    <t>205-1 Operations assessed for risks related to corruption</t>
  </si>
  <si>
    <t>205-2 Communication and training about anti-corruption policies and procedures</t>
  </si>
  <si>
    <t xml:space="preserve">Page 28-29
</t>
  </si>
  <si>
    <t>GRI 207: Tax 2019</t>
  </si>
  <si>
    <t>207-1 Approach to tax</t>
  </si>
  <si>
    <t>CNI Financial Report</t>
  </si>
  <si>
    <t>B6 Taxation, page 61</t>
  </si>
  <si>
    <t>B Trust Performance, page 16</t>
  </si>
  <si>
    <t xml:space="preserve">CIP Financial Report </t>
  </si>
  <si>
    <t>B Trust Performance, page 61</t>
  </si>
  <si>
    <t>207-4 Country-by-country reporting</t>
  </si>
  <si>
    <t>GRI 301: Materials 2016</t>
  </si>
  <si>
    <t>301-2 Recycled input materials used</t>
  </si>
  <si>
    <t>Page 82</t>
  </si>
  <si>
    <t>301-3 Reclaimed products and their packaging materials</t>
  </si>
  <si>
    <t>GRI 302: Energy 2016</t>
  </si>
  <si>
    <t>302-1 Energy consumption within the organization</t>
  </si>
  <si>
    <t>Page 49</t>
  </si>
  <si>
    <t>Energy</t>
  </si>
  <si>
    <t>302-2 Energy consumption outside of the organization</t>
  </si>
  <si>
    <t>302-3 Energy intensity</t>
  </si>
  <si>
    <t>302-4 Reduction of energy consumption</t>
  </si>
  <si>
    <t>GRI 303: Water and Effluents 2018</t>
  </si>
  <si>
    <t>303-1 Interactions with water as a shared resource</t>
  </si>
  <si>
    <t>Page 52-55</t>
  </si>
  <si>
    <t>303-5 Water consumption</t>
  </si>
  <si>
    <t>Environmental summary</t>
  </si>
  <si>
    <t>GRI 305: Emissions 2016</t>
  </si>
  <si>
    <t>305-1 Direct (Scope 1) GHG emissions</t>
  </si>
  <si>
    <t>305-2 Energy indirect (Scope 2) GHG emissions</t>
  </si>
  <si>
    <t>305-4 GHG emissions intensity</t>
  </si>
  <si>
    <t>305-5 Reduction of GHG emissions</t>
  </si>
  <si>
    <t>305-6 Emissions of ozone-depleting substances (ODS)</t>
  </si>
  <si>
    <t>GRI 306: Waste 2020</t>
  </si>
  <si>
    <t>306-1 Waste generation and significant waste-related impacts</t>
  </si>
  <si>
    <t>306-2 Management of significant waste-related impacts</t>
  </si>
  <si>
    <t>306-3 Waste generated</t>
  </si>
  <si>
    <t>306-4 Waste diverted from disposal</t>
  </si>
  <si>
    <t>306-5 Waste directed to disposal</t>
  </si>
  <si>
    <t>GRI 308: Supplier Environmental Assessment 2016</t>
  </si>
  <si>
    <t>308-1 New suppliers that were screened using environmental criteria</t>
  </si>
  <si>
    <t>GRI 401: Employment 2016</t>
  </si>
  <si>
    <t>401-2 Benefits provided to full-time employees that are not provided to temporary or part-time employees</t>
  </si>
  <si>
    <t>Working with us | Centuria</t>
  </si>
  <si>
    <t>GRI 403: Occupational Health and Safety 2018</t>
  </si>
  <si>
    <t>403-1 Occupational health and safety management system</t>
  </si>
  <si>
    <t>Page 72-75</t>
  </si>
  <si>
    <t xml:space="preserve">CIP and COF are externally managed by Centuria. As such they adopt and utilise Centuria's overarching WH&amp;S approach, executed by Centuria Property Services. </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</si>
  <si>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</si>
  <si>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</si>
  <si>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</si>
  <si>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</si>
  <si>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</si>
  <si>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403-8 Workers covered by an occupational health and safety management system</t>
  </si>
  <si>
    <t>GRI 404: Training and Education 2016</t>
  </si>
  <si>
    <t>404-1 Average hours of training per year per employee</t>
  </si>
  <si>
    <t>Page 68</t>
  </si>
  <si>
    <t>CIP and COF are externally managed by Centuria Capital Group. As such, it adopts the overarching employee training and development approach.</t>
  </si>
  <si>
    <t>404-2 Programs for upgrading employee skills and transition assistance programs</t>
  </si>
  <si>
    <t>Page 67, 72</t>
  </si>
  <si>
    <t>404-3 Percentage of employees receiving regular performance and career development reviews</t>
  </si>
  <si>
    <t>People</t>
  </si>
  <si>
    <t>GRI 405: Diversity and Equal Opportunity 2016</t>
  </si>
  <si>
    <t>405-1 Diversity of governance bodies and employees</t>
  </si>
  <si>
    <t>Page 70-71</t>
  </si>
  <si>
    <t>CIP and COF are externally managed by Centuria Capital Group. As such, it adopts the overarching diversity and inclusion approach and policies.</t>
  </si>
  <si>
    <t>Page 2, 4, 12</t>
  </si>
  <si>
    <t>Page 9, 11, 19</t>
  </si>
  <si>
    <t>Website, People</t>
  </si>
  <si>
    <t>405-2 Ratio of basic salary and remuneration of women to men</t>
  </si>
  <si>
    <t>WGEA Data explorer</t>
  </si>
  <si>
    <t>GRI 408: Child Labor 2016</t>
  </si>
  <si>
    <t>408-1 Operations and suppliers at significant risk for incidents of child labor</t>
  </si>
  <si>
    <t>GRI 409: Forced or Compulsory Labor 2016</t>
  </si>
  <si>
    <t>409-1 Operations and suppliers at significant risk for incidents of forced or compulsory labor</t>
  </si>
  <si>
    <t>GRI 414: Supplier Social Assessment 2016</t>
  </si>
  <si>
    <t>414-2 Negative social impacts in the supply chain and actions taken</t>
  </si>
  <si>
    <t>Scope: Environmental metrics within Centuria's corporate reporting boundary</t>
  </si>
  <si>
    <t>CENTURIA CAPITAL GROUP</t>
  </si>
  <si>
    <t>Metric</t>
  </si>
  <si>
    <t>UoM</t>
  </si>
  <si>
    <t>FY24</t>
  </si>
  <si>
    <t>FY25</t>
  </si>
  <si>
    <t>Commentary</t>
  </si>
  <si>
    <t>Emissions</t>
  </si>
  <si>
    <t>Scope 1</t>
  </si>
  <si>
    <t>tCO2e</t>
  </si>
  <si>
    <t xml:space="preserve">Scope 2 (location based) </t>
  </si>
  <si>
    <t xml:space="preserve">Total </t>
  </si>
  <si>
    <t>Emissions Intensity</t>
  </si>
  <si>
    <t>kgCO2e/m2</t>
  </si>
  <si>
    <t xml:space="preserve">Total energy consumption </t>
  </si>
  <si>
    <t>MWh</t>
  </si>
  <si>
    <t>Total energy consumption is reflective of onsite fuel consumption, purchased electricity (grid and renewable), and onsite solar consumption</t>
  </si>
  <si>
    <t>Water, waste and recycling</t>
  </si>
  <si>
    <t xml:space="preserve">Total water consumption </t>
  </si>
  <si>
    <t>kL</t>
  </si>
  <si>
    <t>Total water consumption increase due to Moora Farms new in scope FY25</t>
  </si>
  <si>
    <t>Mains potable water</t>
  </si>
  <si>
    <t>Ground water (bore)</t>
  </si>
  <si>
    <t>NA</t>
  </si>
  <si>
    <t>Moora Farms only.</t>
  </si>
  <si>
    <t>Surface water (river)</t>
  </si>
  <si>
    <t>Water Intensity</t>
  </si>
  <si>
    <t>kL/m2</t>
  </si>
  <si>
    <t xml:space="preserve">Total waste </t>
  </si>
  <si>
    <t>t</t>
  </si>
  <si>
    <t xml:space="preserve">Waste to directed landfill </t>
  </si>
  <si>
    <t xml:space="preserve">Waste diverted </t>
  </si>
  <si>
    <t>%</t>
  </si>
  <si>
    <t>Floor area</t>
  </si>
  <si>
    <t xml:space="preserve">m2 </t>
  </si>
  <si>
    <t>Representative of operational boundaries during the financial year across Australia &amp; New Zealand. Increase in floor area due to inclusion of Moora Farms in scope in FY25.</t>
  </si>
  <si>
    <t>AUSTRALIA</t>
  </si>
  <si>
    <t xml:space="preserve">Total (Scope 1 &amp; 2, location based) </t>
  </si>
  <si>
    <t>Total energy consumption is reflective of onsite fuel combustion, purchased electricity (grid and renewable), and onsite solar consumption</t>
  </si>
  <si>
    <t>Total waater consumption increase due to Moora Farms new in scope FY25</t>
  </si>
  <si>
    <t xml:space="preserve">Waste trends are based on accurate onsite weighing systems implemented throughout commercial assets. </t>
  </si>
  <si>
    <t xml:space="preserve">Waste to directed to landfill </t>
  </si>
  <si>
    <t>Representative of operational boundaries during the financial year across Australia. Increase in floor area due to inclusion of Moora Farms in scope in FY25.</t>
  </si>
  <si>
    <t>NEW ZEALAND</t>
  </si>
  <si>
    <t>Total (Scope 1 &amp; 2, location based)</t>
  </si>
  <si>
    <t>Total energy consumption is reflective of onsite fuel combustion, purchased electricity (grid and renewable)</t>
  </si>
  <si>
    <t>Attributed to data capture in additional assets.</t>
  </si>
  <si>
    <t>Represents assets under operational control during the reporting year.</t>
  </si>
  <si>
    <t>Energy summary</t>
  </si>
  <si>
    <t>Scope: Assets under operational control, including Centuria's corporate offices in Australia and the New Zealand Auckland office</t>
  </si>
  <si>
    <t>YoY</t>
  </si>
  <si>
    <t>Energy consumption</t>
  </si>
  <si>
    <t>Natural Gas</t>
  </si>
  <si>
    <t xml:space="preserve">Decrease across all Australian states, driven by electrification </t>
  </si>
  <si>
    <t>Diesel</t>
  </si>
  <si>
    <t>Increase predominantly driven by inclusion of Moora Farms diesel consumption</t>
  </si>
  <si>
    <t xml:space="preserve">Purchased non-renewable electricity </t>
  </si>
  <si>
    <t>Purchased renewable electricity</t>
  </si>
  <si>
    <t>Represents Centuria corporate offices in Australia, and New Zealand managed assets which have procured RE during the reporting</t>
  </si>
  <si>
    <t xml:space="preserve">Onsite solar consumed </t>
  </si>
  <si>
    <t xml:space="preserve">Increase attributed to new onsite solar installations across Australia. </t>
  </si>
  <si>
    <t xml:space="preserve">Total energy </t>
  </si>
  <si>
    <t xml:space="preserve">Total energy includes fuel, purchased electricity (grid and renewable) and onsite solar consumed. </t>
  </si>
  <si>
    <t xml:space="preserve">Energy intensity </t>
  </si>
  <si>
    <t>MWh/m2</t>
  </si>
  <si>
    <t>Onsite solar</t>
  </si>
  <si>
    <t>Onsite renewable generated</t>
  </si>
  <si>
    <t>Increase attributed to new onsite solar installations</t>
  </si>
  <si>
    <t>Onsite renewable exported</t>
  </si>
  <si>
    <t>m2</t>
  </si>
  <si>
    <t xml:space="preserve">Reflective of Centuria corporate offices </t>
  </si>
  <si>
    <t xml:space="preserve">Attributed to new onsite solar installations across Australian assets </t>
  </si>
  <si>
    <t>Asset divestment has driven decrease</t>
  </si>
  <si>
    <t>kWh/m2</t>
  </si>
  <si>
    <t>Representative of operational control boundaries during the reporting year.</t>
  </si>
  <si>
    <t>Portfolio summary</t>
  </si>
  <si>
    <t>Centuria Office REIT Portfolio</t>
  </si>
  <si>
    <t>COF Portfolio (ASX: COF)</t>
  </si>
  <si>
    <t>Includes refrigerant leakage emissions in addition to onsite fuel combustion</t>
  </si>
  <si>
    <t>Improved emissions factors across several states</t>
  </si>
  <si>
    <t>Total (Scope 1 &amp; 2)</t>
  </si>
  <si>
    <t>tCO2e/m2</t>
  </si>
  <si>
    <t>Diesel top-up during reporting year either maintained or declined</t>
  </si>
  <si>
    <t>Energy intensity</t>
  </si>
  <si>
    <t xml:space="preserve">Increase attributed to new onsite solar installations occurring across the reporting year </t>
  </si>
  <si>
    <t>Water</t>
  </si>
  <si>
    <t>Reflective of climatic factors and increased occupancy</t>
  </si>
  <si>
    <t>Waste</t>
  </si>
  <si>
    <t>Trends are attributed to more accurate waste reporting through onsite weighing process</t>
  </si>
  <si>
    <t xml:space="preserve">Waste to landfill </t>
  </si>
  <si>
    <t>Centuria Industrial REIT Portfolio</t>
  </si>
  <si>
    <t>CIP Portfolio (ASX: COF)</t>
  </si>
  <si>
    <t>Reflective of heating/cooling systems on assets within reporting boundaries</t>
  </si>
  <si>
    <t xml:space="preserve">Where common area electricity is provided for multi-tenanted industrial assets. </t>
  </si>
  <si>
    <t>Where common area electricity is provided for multi-tenanted industrial assets. Increase in non-renewable electricity consumption resulting from the addition of four new sites under operational control within the industrial portfolio.</t>
  </si>
  <si>
    <t xml:space="preserve">Unlisted Portfolio </t>
  </si>
  <si>
    <t>Unlisted office and retail assets within operational control</t>
  </si>
  <si>
    <t>Influenced by weather, occupancy, building maintenance and divestments during the reporting year</t>
  </si>
  <si>
    <t>Reflective of climatic factors, increased occupancy and operational hours</t>
  </si>
  <si>
    <t>Increase attributed to new onsite solar installations across the reporting year</t>
  </si>
  <si>
    <t>Increase driven by additional asset classes and more accurate water data through automated meters.</t>
  </si>
  <si>
    <t>Trends attributed to more accurate waste reporting through onsite weighing process, and improved education on recycling</t>
  </si>
  <si>
    <t>Representative of operatoinal boundaries during the financial year across Australia &amp; New Zealand. Increase in floor area due to inclusion of Moora Farms in scope in FY25.</t>
  </si>
  <si>
    <t xml:space="preserve">APL Portfolio </t>
  </si>
  <si>
    <t>Asset Plus Limited (NZX: APL)</t>
  </si>
  <si>
    <t>Asset divestment reflective of YoY decrease, now inclusion of refrigerant leakage emissions</t>
  </si>
  <si>
    <t>Previously asset under development now operational during reporting period</t>
  </si>
  <si>
    <t>Reflective of above trends</t>
  </si>
  <si>
    <t>Active office asset powered by renewable energy for the reporting year</t>
  </si>
  <si>
    <t>N/R</t>
  </si>
  <si>
    <t xml:space="preserve">NZ (Other) Portfolio </t>
  </si>
  <si>
    <t>Other NZ assets under operational control</t>
  </si>
  <si>
    <t>Several assets were powered by renewable energy during the reporting year</t>
  </si>
  <si>
    <t>Reflective of updated reporting boundaries applied to assets</t>
  </si>
  <si>
    <t>Employee data</t>
  </si>
  <si>
    <t>Employment status</t>
  </si>
  <si>
    <t>Contract type (Number)</t>
  </si>
  <si>
    <t>Full Time</t>
  </si>
  <si>
    <t>Part Time</t>
  </si>
  <si>
    <t>Casual</t>
  </si>
  <si>
    <t xml:space="preserve">Contractor </t>
  </si>
  <si>
    <t>Headcount</t>
  </si>
  <si>
    <t>Data as at June 30th, 2025</t>
  </si>
  <si>
    <t xml:space="preserve">Employee scope also includes contracted personnel employed through a third-party provider in Manila. </t>
  </si>
  <si>
    <t>Headcount by location</t>
  </si>
  <si>
    <t>Region (Number)</t>
  </si>
  <si>
    <t xml:space="preserve">Australia </t>
  </si>
  <si>
    <t>New South Wales</t>
  </si>
  <si>
    <t>Queensland</t>
  </si>
  <si>
    <t>Victoria</t>
  </si>
  <si>
    <t>Western Australia</t>
  </si>
  <si>
    <t>New Zealand</t>
  </si>
  <si>
    <t>Manila, Philippines</t>
  </si>
  <si>
    <t>Team members in Manila are contracted personnel employed through a third-party provider recruited by a third-party provider.</t>
  </si>
  <si>
    <t xml:space="preserve">Diversity &amp; inclusion </t>
  </si>
  <si>
    <t>Gender (%)</t>
  </si>
  <si>
    <t>Female</t>
  </si>
  <si>
    <t>Male</t>
  </si>
  <si>
    <t>Age (%)</t>
  </si>
  <si>
    <t>Under 30</t>
  </si>
  <si>
    <t>30 - 50</t>
  </si>
  <si>
    <t>50+ years</t>
  </si>
  <si>
    <t>Unknown</t>
  </si>
  <si>
    <t>Women in Senior Management (%)</t>
  </si>
  <si>
    <t>Female Senior Executives</t>
  </si>
  <si>
    <t>Board-level Diversity (% female)</t>
  </si>
  <si>
    <t>CNI</t>
  </si>
  <si>
    <t>CIP</t>
  </si>
  <si>
    <t>COF</t>
  </si>
  <si>
    <t>APL</t>
  </si>
  <si>
    <t>Centuria Life</t>
  </si>
  <si>
    <t xml:space="preserve">Female Senior Executives: Refers to all members of the Senior Executive Committee, Heads of Business, and other senior executives within the company.  </t>
  </si>
  <si>
    <t xml:space="preserve">Absenteeism </t>
  </si>
  <si>
    <t>Absenteeism (%)</t>
  </si>
  <si>
    <t>Absenteeism Rate</t>
  </si>
  <si>
    <t xml:space="preserve">As contracted personnel in Manila are employed through a third-party provider, they are omitted from absenteeism and any leave-based metrics. </t>
  </si>
  <si>
    <t>Employee engagement</t>
  </si>
  <si>
    <t>Employee engagement surveys (%)</t>
  </si>
  <si>
    <t>Response rate</t>
  </si>
  <si>
    <t>Employees who are proud to work for Centuria</t>
  </si>
  <si>
    <t>Employees who have confidence in Centuria's leadership</t>
  </si>
  <si>
    <t xml:space="preserve">Employee engagement also includes team members in Manila who are contracted personnel through a third-party provider. </t>
  </si>
  <si>
    <t>Employee training and development</t>
  </si>
  <si>
    <t>Performance reviews (% of eligible employees)</t>
  </si>
  <si>
    <t>Annual Appraisal</t>
  </si>
  <si>
    <r>
      <t xml:space="preserve">Development </t>
    </r>
    <r>
      <rPr>
        <b/>
        <sz val="11"/>
        <rFont val="Arial"/>
        <family val="2"/>
        <scheme val="minor"/>
      </rPr>
      <t>programs (Number</t>
    </r>
    <r>
      <rPr>
        <b/>
        <sz val="11"/>
        <color theme="1"/>
        <rFont val="Arial"/>
        <family val="2"/>
        <scheme val="minor"/>
      </rPr>
      <t>)</t>
    </r>
  </si>
  <si>
    <t>Centuria Leadership Program</t>
  </si>
  <si>
    <t>General Manager Workshop</t>
  </si>
  <si>
    <t>KAPLAN Learning (no. of hours)</t>
  </si>
  <si>
    <t>Annual Appraisals: All full-time and part-time permanent team-members participate in the annual appraisal, including our contracted personnel employed through a third-party provider.</t>
  </si>
  <si>
    <t>Community</t>
  </si>
  <si>
    <t xml:space="preserve">Corporate volunteering </t>
  </si>
  <si>
    <t xml:space="preserve">Total no. of volunteer hours </t>
  </si>
  <si>
    <t>No. of volunteers</t>
  </si>
  <si>
    <t>Volunteering metrics reflect Australian and New Zealand staff who have taken volunteering leave with Centuria.</t>
  </si>
  <si>
    <t>Team members in Manila that are employed through a third party are not under the same leave policy, and therefore omitted from this metric.</t>
  </si>
  <si>
    <t>Governance data</t>
  </si>
  <si>
    <t>Cybersecurity and data privacy</t>
  </si>
  <si>
    <t>Training (Number)</t>
  </si>
  <si>
    <t>Total number of Cybersecurity training courses</t>
  </si>
  <si>
    <t>Cybersecurity training undertaken by employees (hours estimated)</t>
  </si>
  <si>
    <t>Cybersecurity training hours per employee (hours estimated)</t>
  </si>
  <si>
    <t>Each cybersecurity course takes approximately 10min to complete</t>
  </si>
  <si>
    <t>Compulsory Corporate Training</t>
  </si>
  <si>
    <r>
      <rPr>
        <b/>
        <sz val="11"/>
        <color rgb="FF000000"/>
        <rFont val="Arial"/>
        <family val="2"/>
        <scheme val="major"/>
      </rPr>
      <t>Compliance Training</t>
    </r>
    <r>
      <rPr>
        <b/>
        <sz val="11"/>
        <rFont val="Arial"/>
        <family val="2"/>
        <scheme val="major"/>
      </rPr>
      <t xml:space="preserve"> (hours)</t>
    </r>
  </si>
  <si>
    <t>No. of completed courses (Compliance)</t>
  </si>
  <si>
    <t>Mandatory training completion rate (hours estimated)</t>
  </si>
  <si>
    <t>Mandatory employee compliance courses takes approximately 20min</t>
  </si>
  <si>
    <t>Compulsory corporate training include courses focusing on core compliance outcomes for all employees, and specific roles (i.e. Property Services focused training, Anti-money laundering and counter terrorism training for financial specific roles).</t>
  </si>
  <si>
    <t>Consolidated Training (Compliance &amp; cybersecurity)</t>
  </si>
  <si>
    <t>Training</t>
  </si>
  <si>
    <t xml:space="preserve">Total no. of courses completed </t>
  </si>
  <si>
    <t>Total no. of training hours (estimated)</t>
  </si>
  <si>
    <t>Total no. of training hours per employee (estimated)</t>
  </si>
  <si>
    <t>Consolidated figures based on the abovementioned values</t>
  </si>
  <si>
    <t>FY23</t>
  </si>
  <si>
    <t>Australia</t>
  </si>
  <si>
    <r>
      <t xml:space="preserve">Caption: </t>
    </r>
    <r>
      <rPr>
        <sz val="11"/>
        <color theme="1"/>
        <rFont val="Arial"/>
        <family val="2"/>
        <scheme val="minor"/>
      </rPr>
      <t>Group emissions (AU and NZ)</t>
    </r>
    <r>
      <rPr>
        <b/>
        <sz val="11"/>
        <color theme="1"/>
        <rFont val="Arial"/>
        <family val="2"/>
        <scheme val="minor"/>
      </rPr>
      <t xml:space="preserve"> </t>
    </r>
    <r>
      <rPr>
        <sz val="11"/>
        <color theme="1"/>
        <rFont val="Arial"/>
        <family val="2"/>
        <scheme val="minor"/>
      </rPr>
      <t>for FY23</t>
    </r>
  </si>
  <si>
    <r>
      <t xml:space="preserve">Location: </t>
    </r>
    <r>
      <rPr>
        <sz val="11"/>
        <color theme="1"/>
        <rFont val="Arial"/>
        <family val="2"/>
        <scheme val="minor"/>
      </rPr>
      <t>Enviornmental Summary tab</t>
    </r>
  </si>
  <si>
    <r>
      <t xml:space="preserve">Caption: </t>
    </r>
    <r>
      <rPr>
        <sz val="11"/>
        <color theme="1"/>
        <rFont val="Arial"/>
        <family val="2"/>
        <scheme val="minor"/>
      </rPr>
      <t>Waste generation for AU and NZ. Centuria reports whole building waste where data is available</t>
    </r>
  </si>
  <si>
    <t>Energy source</t>
  </si>
  <si>
    <r>
      <t xml:space="preserve">Caption: </t>
    </r>
    <r>
      <rPr>
        <sz val="11"/>
        <color theme="1"/>
        <rFont val="Arial"/>
        <family val="2"/>
        <scheme val="minor"/>
      </rPr>
      <t>Total energy mix for the Group in FY23</t>
    </r>
  </si>
  <si>
    <t>Solar source</t>
  </si>
  <si>
    <t>Onsite renewable generated (retail)</t>
  </si>
  <si>
    <t xml:space="preserve">Energy </t>
  </si>
  <si>
    <t>Onsite solar (COF)</t>
  </si>
  <si>
    <t>Unlisted</t>
  </si>
  <si>
    <t>NZ</t>
  </si>
  <si>
    <t>NZ APL</t>
  </si>
  <si>
    <t>Country</t>
  </si>
  <si>
    <t>City</t>
  </si>
  <si>
    <t>Sydney</t>
  </si>
  <si>
    <t>Brisbane</t>
  </si>
  <si>
    <t>Melbourne</t>
  </si>
  <si>
    <t>Perth</t>
  </si>
  <si>
    <t>Auckland &amp; New Plymouth</t>
  </si>
  <si>
    <t>Philippines</t>
  </si>
  <si>
    <t>Manila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</si>
</sst>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_-* #,##0.000_-;\-* #,##0.000_-;_-* &quot;-&quot;??_-;_-@_-"/>
    <numFmt numFmtId="167" formatCode="_-* #,##0.0000_-;\-* #,##0.0000_-;_-* &quot;-&quot;??_-;_-@_-"/>
  </numFmts>
  <fonts count="66">
    <font>
      <sz val="11"/>
      <color theme="1"/>
      <name val="Arial"/>
      <family val="2"/>
      <scheme val="minor"/>
    </font>
    <font>
      <sz val="11"/>
      <color theme="1"/>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b/>
      <sz val="11"/>
      <color rgb="FFFF0000"/>
      <name val="Arial"/>
      <family val="2"/>
      <scheme val="minor"/>
    </font>
    <font>
      <b/>
      <sz val="14"/>
      <color theme="0"/>
      <name val="Arial"/>
      <family val="2"/>
      <scheme val="minor"/>
    </font>
    <font>
      <sz val="14"/>
      <color theme="0"/>
      <name val="Arial"/>
      <family val="2"/>
      <scheme val="minor"/>
    </font>
    <font>
      <sz val="14"/>
      <color theme="1"/>
      <name val="Arial"/>
      <family val="2"/>
      <scheme val="minor"/>
    </font>
    <font>
      <u/>
      <sz val="11"/>
      <color theme="10"/>
      <name val="Arial"/>
      <family val="2"/>
      <scheme val="minor"/>
    </font>
    <font>
      <sz val="11"/>
      <color rgb="FF7030A0"/>
      <name val="Arial"/>
      <family val="2"/>
      <scheme val="minor"/>
    </font>
    <font>
      <b/>
      <sz val="11"/>
      <color rgb="FF7030A0"/>
      <name val="Arial"/>
      <family val="2"/>
      <scheme val="minor"/>
    </font>
    <font>
      <b/>
      <sz val="11"/>
      <name val="Arial"/>
      <family val="2"/>
      <scheme val="minor"/>
    </font>
    <font>
      <sz val="9"/>
      <color rgb="FFFF0000"/>
      <name val="Arial"/>
      <family val="2"/>
      <scheme val="minor"/>
    </font>
    <font>
      <sz val="9"/>
      <color theme="1" tint="0.499984740745262"/>
      <name val="Arial"/>
      <family val="2"/>
      <scheme val="minor"/>
    </font>
    <font>
      <sz val="11"/>
      <color theme="1"/>
      <name val="Arial"/>
      <family val="2"/>
    </font>
    <font>
      <b/>
      <sz val="11"/>
      <color rgb="FFFF0000"/>
      <name val="Arial"/>
      <family val="2"/>
    </font>
    <font>
      <sz val="14"/>
      <color rgb="FF000000"/>
      <name val="Arial"/>
      <family val="2"/>
    </font>
    <font>
      <sz val="14"/>
      <color rgb="FFFFFFFF"/>
      <name val="Arial"/>
      <family val="2"/>
    </font>
    <font>
      <b/>
      <i/>
      <sz val="11"/>
      <color rgb="FF000000"/>
      <name val="Arial"/>
      <family val="2"/>
    </font>
    <font>
      <sz val="11"/>
      <color rgb="FFFF0000"/>
      <name val="Arial"/>
      <family val="2"/>
    </font>
    <font>
      <b/>
      <sz val="11"/>
      <color rgb="FF000000"/>
      <name val="Arial"/>
      <family val="2"/>
    </font>
    <font>
      <sz val="12"/>
      <color rgb="FF000000"/>
      <name val="Arial"/>
      <family val="2"/>
    </font>
    <font>
      <b/>
      <sz val="11"/>
      <color theme="1"/>
      <name val="Arial"/>
      <family val="2"/>
    </font>
    <font>
      <b/>
      <u/>
      <sz val="11"/>
      <name val="Arial"/>
      <family val="2"/>
    </font>
    <font>
      <sz val="11"/>
      <name val="Arial"/>
      <family val="2"/>
    </font>
    <font>
      <sz val="11"/>
      <color theme="1"/>
      <name val="Arial"/>
      <family val="2"/>
    </font>
    <font>
      <u/>
      <sz val="11"/>
      <color rgb="FF0563C1"/>
      <name val="Arial"/>
      <family val="2"/>
    </font>
    <font>
      <sz val="9"/>
      <color theme="1" tint="0.499984740745262"/>
      <name val="Arial"/>
      <family val="2"/>
    </font>
    <font>
      <b/>
      <sz val="16"/>
      <color rgb="FF000000"/>
      <name val="Arial"/>
      <family val="2"/>
    </font>
    <font>
      <b/>
      <i/>
      <sz val="14"/>
      <color rgb="FF000000"/>
      <name val="Arial"/>
      <family val="2"/>
    </font>
    <font>
      <sz val="11"/>
      <color rgb="FF000000"/>
      <name val="Arial"/>
      <family val="2"/>
      <scheme val="minor"/>
    </font>
    <font>
      <sz val="24"/>
      <color theme="0"/>
      <name val="Arial"/>
      <family val="2"/>
    </font>
    <font>
      <b/>
      <sz val="14"/>
      <color theme="3"/>
      <name val="Arial"/>
      <family val="2"/>
    </font>
    <font>
      <b/>
      <sz val="11"/>
      <color theme="0"/>
      <name val="Arial"/>
      <family val="2"/>
    </font>
    <font>
      <b/>
      <sz val="11"/>
      <color rgb="FF000000"/>
      <name val="Arial"/>
      <family val="2"/>
      <scheme val="minor"/>
    </font>
    <font>
      <b/>
      <i/>
      <sz val="11"/>
      <color rgb="FF000000"/>
      <name val="Arial"/>
      <family val="2"/>
      <scheme val="minor"/>
    </font>
    <font>
      <sz val="11"/>
      <color theme="0"/>
      <name val="Arial (Body)"/>
    </font>
    <font>
      <b/>
      <sz val="16"/>
      <color theme="0"/>
      <name val="Arial (Body)"/>
    </font>
    <font>
      <sz val="12"/>
      <color theme="0"/>
      <name val="Arial"/>
      <family val="2"/>
    </font>
    <font>
      <b/>
      <i/>
      <sz val="14"/>
      <color theme="0"/>
      <name val="Arial"/>
      <family val="2"/>
    </font>
    <font>
      <sz val="11"/>
      <color theme="0"/>
      <name val="Arial"/>
      <family val="2"/>
    </font>
    <font>
      <sz val="14"/>
      <color theme="0"/>
      <name val="Arial"/>
      <family val="2"/>
    </font>
    <font>
      <b/>
      <sz val="11"/>
      <color theme="1"/>
      <name val="Arial"/>
      <family val="2"/>
      <scheme val="major"/>
    </font>
    <font>
      <b/>
      <sz val="11"/>
      <color rgb="FF000000"/>
      <name val="Arial"/>
      <family val="2"/>
      <scheme val="major"/>
    </font>
    <font>
      <b/>
      <sz val="11"/>
      <name val="Arial"/>
      <family val="2"/>
      <scheme val="major"/>
    </font>
    <font>
      <sz val="11"/>
      <name val="Arial"/>
      <family val="2"/>
      <scheme val="minor"/>
    </font>
    <font>
      <b/>
      <sz val="20"/>
      <color rgb="FF002855"/>
      <name val="Arial"/>
      <family val="2"/>
      <scheme val="minor"/>
    </font>
    <font>
      <b/>
      <sz val="16"/>
      <color theme="1"/>
      <name val="Arial (Body)"/>
    </font>
    <font>
      <sz val="11"/>
      <color theme="1"/>
      <name val="Arial (Body)"/>
    </font>
    <font>
      <sz val="24"/>
      <color theme="1"/>
      <name val="Arial"/>
      <family val="2"/>
    </font>
    <font>
      <b/>
      <sz val="24"/>
      <color theme="1"/>
      <name val="Arial"/>
      <family val="2"/>
    </font>
    <font>
      <sz val="14"/>
      <color theme="1"/>
      <name val="Arial"/>
      <family val="2"/>
    </font>
    <font>
      <sz val="14"/>
      <color theme="1"/>
      <name val="Arial (Body)"/>
    </font>
    <font>
      <b/>
      <sz val="14"/>
      <color theme="1"/>
      <name val="Arial"/>
      <family val="2"/>
      <scheme val="minor"/>
    </font>
    <font>
      <b/>
      <sz val="20"/>
      <color theme="1"/>
      <name val="Arial"/>
      <family val="2"/>
    </font>
    <font>
      <b/>
      <sz val="20"/>
      <color theme="1"/>
      <name val="Arial"/>
      <family val="2"/>
      <scheme val="minor"/>
    </font>
    <font>
      <b/>
      <sz val="26"/>
      <color theme="1"/>
      <name val="Arial"/>
      <family val="2"/>
    </font>
    <font>
      <sz val="8"/>
      <color theme="1"/>
      <name val="Arial"/>
      <family val="2"/>
    </font>
    <font>
      <b/>
      <sz val="14"/>
      <color rgb="FF000000"/>
      <name val="Arial"/>
      <family val="2"/>
    </font>
    <font>
      <b/>
      <sz val="18"/>
      <color rgb="FF000000"/>
      <name val="Arial"/>
      <family val="2"/>
    </font>
    <font>
      <b/>
      <sz val="24"/>
      <color theme="1"/>
      <name val="Arial"/>
      <family val="2"/>
      <scheme val="minor"/>
    </font>
    <font>
      <b/>
      <sz val="11"/>
      <color theme="1"/>
      <name val="Arial (Body)"/>
    </font>
    <font>
      <b/>
      <sz val="24"/>
      <color theme="1"/>
      <name val="Arial (Body)"/>
    </font>
    <font>
      <b/>
      <sz val="11"/>
      <name val="Arial"/>
      <family val="2"/>
    </font>
  </fonts>
  <fills count="17">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bgColor indexed="64"/>
      </patternFill>
    </fill>
    <fill>
      <patternFill patternType="solid">
        <fgColor theme="6"/>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1"/>
        <bgColor rgb="FF000000"/>
      </patternFill>
    </fill>
    <fill>
      <patternFill patternType="solid">
        <fgColor theme="0" tint="-4.9989318521683403E-2"/>
        <bgColor rgb="FF000000"/>
      </patternFill>
    </fill>
    <fill>
      <patternFill patternType="solid">
        <fgColor theme="5"/>
        <bgColor indexed="64"/>
      </patternFill>
    </fill>
    <fill>
      <patternFill patternType="solid">
        <fgColor theme="7"/>
        <bgColor indexed="64"/>
      </patternFill>
    </fill>
    <fill>
      <patternFill patternType="solid">
        <fgColor rgb="FF3255A4"/>
        <bgColor indexed="64"/>
      </patternFill>
    </fill>
    <fill>
      <patternFill patternType="solid">
        <fgColor theme="0"/>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diagonal/>
    </border>
    <border>
      <left/>
      <right/>
      <top style="thin">
        <color theme="1"/>
      </top>
      <bottom/>
      <diagonal/>
    </border>
    <border>
      <left/>
      <right/>
      <top style="thin">
        <color auto="1"/>
      </top>
      <bottom style="thin">
        <color auto="1"/>
      </bottom>
      <diagonal/>
    </border>
    <border>
      <left/>
      <right/>
      <top/>
      <bottom style="thin">
        <color auto="1"/>
      </bottom>
      <diagonal/>
    </border>
    <border>
      <left/>
      <right/>
      <top/>
      <bottom style="thick">
        <color theme="1"/>
      </bottom>
      <diagonal/>
    </border>
    <border>
      <left/>
      <right/>
      <top style="thin">
        <color auto="1"/>
      </top>
      <bottom/>
      <diagonal/>
    </border>
    <border>
      <left/>
      <right/>
      <top style="thin">
        <color auto="1"/>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auto="1"/>
      </bottom>
      <diagonal/>
    </border>
    <border>
      <left/>
      <right/>
      <top/>
      <bottom style="thin">
        <color theme="0" tint="-0.499984740745262"/>
      </bottom>
      <diagonal/>
    </border>
    <border>
      <left/>
      <right/>
      <top style="thin">
        <color theme="0" tint="-0.499984740745262"/>
      </top>
      <bottom/>
      <diagonal/>
    </border>
    <border>
      <left/>
      <right/>
      <top/>
      <bottom style="medium">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auto="1"/>
      </bottom>
      <diagonal/>
    </border>
    <border>
      <left/>
      <right/>
      <top style="thin">
        <color theme="0" tint="-0.24994659260841701"/>
      </top>
      <bottom/>
      <diagonal/>
    </border>
    <border>
      <left/>
      <right/>
      <top style="thin">
        <color auto="1"/>
      </top>
      <bottom style="thin">
        <color theme="0" tint="-0.24994659260841701"/>
      </bottom>
      <diagonal/>
    </border>
    <border>
      <left/>
      <right/>
      <top/>
      <bottom style="thin">
        <color theme="0" tint="-0.14996795556505021"/>
      </bottom>
      <diagonal/>
    </border>
    <border>
      <left/>
      <right/>
      <top style="thin">
        <color theme="0" tint="-0.1499679555650502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361">
    <xf numFmtId="0" fontId="0" fillId="0" borderId="0" xfId="0"/>
    <xf numFmtId="0" fontId="6" fillId="0" borderId="0" xfId="0" applyFont="1"/>
    <xf numFmtId="0" fontId="4" fillId="0" borderId="0" xfId="0" applyFont="1"/>
    <xf numFmtId="0" fontId="11" fillId="0" borderId="0" xfId="0" applyFont="1"/>
    <xf numFmtId="0" fontId="3" fillId="0" borderId="0" xfId="0" applyFont="1"/>
    <xf numFmtId="164" fontId="0" fillId="0" borderId="0" xfId="1" applyNumberFormat="1" applyFont="1"/>
    <xf numFmtId="164" fontId="0" fillId="0" borderId="0" xfId="0" applyNumberFormat="1"/>
    <xf numFmtId="9" fontId="0" fillId="0" borderId="0" xfId="2" applyFont="1"/>
    <xf numFmtId="0" fontId="4" fillId="3" borderId="0" xfId="0" applyFont="1" applyFill="1"/>
    <xf numFmtId="0" fontId="0" fillId="2" borderId="0" xfId="0" applyFill="1"/>
    <xf numFmtId="43" fontId="0" fillId="0" borderId="0" xfId="0" applyNumberFormat="1"/>
    <xf numFmtId="0" fontId="0" fillId="0" borderId="0" xfId="0" applyAlignment="1">
      <alignment vertical="center"/>
    </xf>
    <xf numFmtId="9" fontId="0" fillId="0" borderId="0" xfId="0" applyNumberFormat="1"/>
    <xf numFmtId="9" fontId="0" fillId="0" borderId="0" xfId="0" applyNumberFormat="1" applyAlignment="1">
      <alignment horizontal="right" vertical="center" wrapText="1"/>
    </xf>
    <xf numFmtId="0" fontId="0" fillId="0" borderId="0" xfId="0" applyAlignment="1">
      <alignment horizontal="left" vertical="center" indent="1"/>
    </xf>
    <xf numFmtId="0" fontId="4" fillId="3" borderId="0" xfId="0" applyFont="1" applyFill="1" applyAlignment="1">
      <alignment vertical="center"/>
    </xf>
    <xf numFmtId="0" fontId="4" fillId="3" borderId="0" xfId="0" applyFont="1" applyFill="1" applyAlignment="1">
      <alignment horizontal="center" vertical="center"/>
    </xf>
    <xf numFmtId="9" fontId="0" fillId="0" borderId="0" xfId="0" applyNumberFormat="1" applyAlignment="1">
      <alignment horizontal="right" vertical="center"/>
    </xf>
    <xf numFmtId="0" fontId="0" fillId="0" borderId="0" xfId="0" applyAlignment="1">
      <alignment horizontal="right" vertical="center"/>
    </xf>
    <xf numFmtId="3" fontId="0" fillId="0" borderId="0" xfId="0" applyNumberFormat="1"/>
    <xf numFmtId="1" fontId="0" fillId="0" borderId="0" xfId="0" applyNumberFormat="1"/>
    <xf numFmtId="0" fontId="0" fillId="0" borderId="0" xfId="0" applyAlignment="1">
      <alignment wrapText="1"/>
    </xf>
    <xf numFmtId="3" fontId="0" fillId="0" borderId="0" xfId="0" applyNumberFormat="1" applyAlignment="1">
      <alignment vertical="center"/>
    </xf>
    <xf numFmtId="3" fontId="0" fillId="0" borderId="0" xfId="1" applyNumberFormat="1" applyFont="1"/>
    <xf numFmtId="0" fontId="15" fillId="0" borderId="0" xfId="0" applyFont="1"/>
    <xf numFmtId="3" fontId="0" fillId="0" borderId="0" xfId="1" applyNumberFormat="1" applyFont="1" applyAlignment="1">
      <alignment vertical="center"/>
    </xf>
    <xf numFmtId="165" fontId="0" fillId="0" borderId="0" xfId="0" applyNumberFormat="1"/>
    <xf numFmtId="0" fontId="16" fillId="0" borderId="0" xfId="0" applyFont="1" applyAlignment="1">
      <alignment vertical="top" wrapText="1"/>
    </xf>
    <xf numFmtId="0" fontId="16" fillId="0" borderId="0" xfId="0" applyFont="1" applyAlignment="1">
      <alignment vertical="top"/>
    </xf>
    <xf numFmtId="0" fontId="23" fillId="0" borderId="0" xfId="0" applyFont="1" applyAlignment="1">
      <alignment vertical="top"/>
    </xf>
    <xf numFmtId="0" fontId="27" fillId="0" borderId="0" xfId="0" applyFont="1" applyAlignment="1">
      <alignment vertical="top"/>
    </xf>
    <xf numFmtId="0" fontId="28" fillId="0" borderId="0" xfId="3" applyFont="1" applyAlignment="1">
      <alignment vertical="top"/>
    </xf>
    <xf numFmtId="0" fontId="16" fillId="0" borderId="0" xfId="0" applyFont="1" applyAlignment="1">
      <alignment horizontal="left" vertical="top" wrapText="1"/>
    </xf>
    <xf numFmtId="0" fontId="24" fillId="0" borderId="0" xfId="0" applyFont="1" applyAlignment="1">
      <alignment horizontal="left" vertical="top" wrapText="1"/>
    </xf>
    <xf numFmtId="0" fontId="20"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4" fillId="0" borderId="2" xfId="0" applyFont="1" applyBorder="1" applyAlignment="1">
      <alignment vertical="center" wrapText="1"/>
    </xf>
    <xf numFmtId="0" fontId="16" fillId="4" borderId="2" xfId="0" applyFont="1" applyFill="1" applyBorder="1" applyAlignment="1">
      <alignment horizontal="left" vertical="center" wrapText="1"/>
    </xf>
    <xf numFmtId="0" fontId="32" fillId="4" borderId="2" xfId="0" applyFont="1" applyFill="1" applyBorder="1" applyAlignment="1">
      <alignment horizontal="left" vertical="center" wrapText="1"/>
    </xf>
    <xf numFmtId="0" fontId="24" fillId="4" borderId="0" xfId="0" applyFont="1" applyFill="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wrapText="1"/>
    </xf>
    <xf numFmtId="0" fontId="32" fillId="0" borderId="0" xfId="0" applyFont="1" applyAlignment="1">
      <alignment vertical="center" wrapText="1"/>
    </xf>
    <xf numFmtId="0" fontId="16" fillId="0" borderId="0" xfId="0" applyFont="1"/>
    <xf numFmtId="0" fontId="16" fillId="0" borderId="0" xfId="0" applyFont="1" applyAlignment="1">
      <alignment vertical="center"/>
    </xf>
    <xf numFmtId="0" fontId="36" fillId="4" borderId="3" xfId="0" applyFont="1" applyFill="1" applyBorder="1" applyAlignment="1">
      <alignment horizontal="left" vertical="center" wrapText="1"/>
    </xf>
    <xf numFmtId="0" fontId="37" fillId="4" borderId="3" xfId="0" applyFont="1" applyFill="1" applyBorder="1" applyAlignment="1">
      <alignment vertical="center" wrapText="1"/>
    </xf>
    <xf numFmtId="0" fontId="36" fillId="0" borderId="3" xfId="0" applyFont="1" applyBorder="1" applyAlignment="1">
      <alignment horizontal="left" vertical="center" wrapText="1"/>
    </xf>
    <xf numFmtId="0" fontId="37" fillId="0" borderId="3" xfId="0" applyFont="1" applyBorder="1" applyAlignment="1">
      <alignment vertical="center" wrapText="1"/>
    </xf>
    <xf numFmtId="0" fontId="37" fillId="0" borderId="0" xfId="0" applyFont="1" applyAlignment="1">
      <alignment vertical="center" wrapText="1"/>
    </xf>
    <xf numFmtId="0" fontId="2" fillId="2" borderId="0" xfId="0" applyFont="1" applyFill="1" applyAlignment="1">
      <alignment vertical="center"/>
    </xf>
    <xf numFmtId="0" fontId="5" fillId="2" borderId="0" xfId="0" applyFont="1" applyFill="1" applyAlignment="1">
      <alignment vertical="center"/>
    </xf>
    <xf numFmtId="0" fontId="3" fillId="0" borderId="0" xfId="0" applyFont="1" applyAlignment="1">
      <alignment vertical="center"/>
    </xf>
    <xf numFmtId="0" fontId="4" fillId="3" borderId="3" xfId="0" applyFont="1" applyFill="1" applyBorder="1" applyAlignment="1">
      <alignment vertical="center"/>
    </xf>
    <xf numFmtId="0" fontId="0" fillId="0" borderId="3" xfId="0" applyBorder="1" applyAlignment="1">
      <alignment vertical="center"/>
    </xf>
    <xf numFmtId="0" fontId="4" fillId="3" borderId="4" xfId="0" applyFont="1" applyFill="1" applyBorder="1" applyAlignment="1">
      <alignment vertical="center"/>
    </xf>
    <xf numFmtId="43" fontId="0" fillId="0" borderId="0" xfId="1" applyFont="1" applyAlignment="1">
      <alignment horizontal="right" vertical="center" indent="1"/>
    </xf>
    <xf numFmtId="0" fontId="0" fillId="0" borderId="0" xfId="0" applyAlignment="1">
      <alignment horizontal="right" vertical="center" indent="1"/>
    </xf>
    <xf numFmtId="0" fontId="5" fillId="2" borderId="0" xfId="0" applyFont="1" applyFill="1" applyAlignment="1">
      <alignment horizontal="right" vertical="center" indent="1"/>
    </xf>
    <xf numFmtId="0" fontId="5" fillId="2" borderId="0" xfId="0" applyFont="1" applyFill="1" applyAlignment="1">
      <alignment horizontal="left" vertical="center" indent="1"/>
    </xf>
    <xf numFmtId="0" fontId="0" fillId="0" borderId="0" xfId="0" applyAlignment="1">
      <alignment horizontal="left" vertical="center"/>
    </xf>
    <xf numFmtId="0" fontId="0" fillId="4" borderId="0" xfId="0" applyFill="1"/>
    <xf numFmtId="0" fontId="7" fillId="0" borderId="0" xfId="0" applyFont="1"/>
    <xf numFmtId="0" fontId="4" fillId="0" borderId="0" xfId="0" applyFont="1" applyAlignment="1">
      <alignment vertical="center"/>
    </xf>
    <xf numFmtId="0" fontId="0" fillId="4" borderId="4" xfId="0" applyFill="1" applyBorder="1"/>
    <xf numFmtId="0" fontId="5" fillId="2" borderId="0" xfId="0" applyFont="1" applyFill="1" applyAlignment="1">
      <alignment horizontal="right" vertical="center"/>
    </xf>
    <xf numFmtId="0" fontId="0" fillId="0" borderId="3" xfId="0" applyBorder="1" applyAlignment="1">
      <alignment horizontal="left" vertical="center" wrapText="1"/>
    </xf>
    <xf numFmtId="0" fontId="7" fillId="0" borderId="0" xfId="0" applyFont="1" applyAlignment="1">
      <alignment vertical="center"/>
    </xf>
    <xf numFmtId="164" fontId="0" fillId="0" borderId="0" xfId="1" applyNumberFormat="1" applyFont="1" applyAlignment="1">
      <alignment vertical="center"/>
    </xf>
    <xf numFmtId="0" fontId="2" fillId="2" borderId="1" xfId="0" applyFont="1" applyFill="1" applyBorder="1" applyAlignment="1">
      <alignment vertical="center"/>
    </xf>
    <xf numFmtId="0" fontId="5" fillId="2" borderId="1" xfId="0" applyFont="1" applyFill="1" applyBorder="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5" fillId="2" borderId="1" xfId="0" applyFont="1" applyFill="1" applyBorder="1" applyAlignment="1">
      <alignment horizontal="right" vertical="center"/>
    </xf>
    <xf numFmtId="9" fontId="0" fillId="0" borderId="0" xfId="2" applyFont="1" applyBorder="1" applyAlignment="1">
      <alignment horizontal="right" vertical="center"/>
    </xf>
    <xf numFmtId="0" fontId="0" fillId="0" borderId="3" xfId="0" applyBorder="1" applyAlignment="1">
      <alignment horizontal="right" vertical="center"/>
    </xf>
    <xf numFmtId="9" fontId="0" fillId="0" borderId="3" xfId="0" applyNumberFormat="1" applyBorder="1" applyAlignment="1">
      <alignment horizontal="right" vertical="center"/>
    </xf>
    <xf numFmtId="9" fontId="0" fillId="0" borderId="3" xfId="0" applyNumberFormat="1" applyBorder="1" applyAlignment="1">
      <alignment horizontal="right" vertical="center" wrapText="1"/>
    </xf>
    <xf numFmtId="0" fontId="15" fillId="0" borderId="0" xfId="0" applyFont="1" applyAlignment="1">
      <alignment vertical="center"/>
    </xf>
    <xf numFmtId="0" fontId="15"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xf>
    <xf numFmtId="164" fontId="0" fillId="0" borderId="0" xfId="1" applyNumberFormat="1" applyFont="1" applyAlignment="1"/>
    <xf numFmtId="0" fontId="8" fillId="0" borderId="0" xfId="0" applyFont="1"/>
    <xf numFmtId="0" fontId="9" fillId="0" borderId="0" xfId="0" applyFont="1"/>
    <xf numFmtId="0" fontId="4" fillId="0" borderId="0" xfId="0" applyFont="1" applyAlignment="1">
      <alignment horizontal="right" vertical="center"/>
    </xf>
    <xf numFmtId="0" fontId="0" fillId="0" borderId="0" xfId="0" applyAlignment="1">
      <alignment horizontal="center"/>
    </xf>
    <xf numFmtId="0" fontId="5" fillId="2" borderId="0" xfId="0" applyFont="1" applyFill="1" applyAlignment="1">
      <alignment horizontal="center" vertical="center"/>
    </xf>
    <xf numFmtId="0" fontId="0" fillId="0" borderId="0" xfId="0" applyAlignment="1">
      <alignment horizontal="center" vertical="center"/>
    </xf>
    <xf numFmtId="0" fontId="0" fillId="4" borderId="0" xfId="0" applyFill="1" applyAlignment="1">
      <alignment horizontal="center"/>
    </xf>
    <xf numFmtId="0" fontId="6" fillId="0" borderId="0" xfId="0" applyFont="1" applyAlignment="1">
      <alignment vertical="center"/>
    </xf>
    <xf numFmtId="0" fontId="0" fillId="4" borderId="4" xfId="0" applyFill="1" applyBorder="1" applyAlignment="1">
      <alignment horizontal="center"/>
    </xf>
    <xf numFmtId="9" fontId="0" fillId="8" borderId="3" xfId="0" applyNumberFormat="1" applyFill="1" applyBorder="1" applyAlignment="1">
      <alignment horizontal="right" vertical="center"/>
    </xf>
    <xf numFmtId="0" fontId="24" fillId="0" borderId="0" xfId="0" applyFont="1" applyAlignment="1">
      <alignment vertical="top" wrapText="1"/>
    </xf>
    <xf numFmtId="0" fontId="18" fillId="0" borderId="0" xfId="0" applyFont="1" applyAlignment="1">
      <alignment vertical="top"/>
    </xf>
    <xf numFmtId="0" fontId="19" fillId="0" borderId="0" xfId="0" applyFont="1" applyAlignment="1">
      <alignment vertical="top"/>
    </xf>
    <xf numFmtId="0" fontId="49" fillId="0" borderId="0" xfId="0" applyFont="1" applyAlignment="1">
      <alignment vertical="top"/>
    </xf>
    <xf numFmtId="0" fontId="50" fillId="0" borderId="0" xfId="0" applyFont="1" applyAlignment="1">
      <alignment vertical="top"/>
    </xf>
    <xf numFmtId="0" fontId="49" fillId="4" borderId="0" xfId="0" applyFont="1" applyFill="1" applyAlignment="1">
      <alignment vertical="top"/>
    </xf>
    <xf numFmtId="0" fontId="50" fillId="4" borderId="0" xfId="0" applyFont="1" applyFill="1" applyAlignment="1">
      <alignment vertical="top" wrapText="1"/>
    </xf>
    <xf numFmtId="0" fontId="50" fillId="4" borderId="0" xfId="0" applyFont="1" applyFill="1" applyAlignment="1">
      <alignment vertical="top"/>
    </xf>
    <xf numFmtId="0" fontId="17" fillId="0" borderId="0" xfId="0" applyFont="1" applyAlignment="1">
      <alignment vertical="top" wrapText="1"/>
    </xf>
    <xf numFmtId="0" fontId="53" fillId="0" borderId="0" xfId="0" applyFont="1" applyAlignment="1">
      <alignment vertical="top"/>
    </xf>
    <xf numFmtId="0" fontId="54" fillId="0" borderId="0" xfId="0" applyFont="1" applyAlignment="1">
      <alignment vertical="top"/>
    </xf>
    <xf numFmtId="0" fontId="47" fillId="0" borderId="0" xfId="0" applyFont="1" applyAlignment="1">
      <alignment horizontal="left" vertical="center" indent="1"/>
    </xf>
    <xf numFmtId="0" fontId="48" fillId="9" borderId="0" xfId="0" applyFont="1" applyFill="1" applyAlignment="1">
      <alignment horizontal="left" vertical="center" indent="1"/>
    </xf>
    <xf numFmtId="0" fontId="32" fillId="9" borderId="0" xfId="0" applyFont="1" applyFill="1" applyAlignment="1">
      <alignment horizontal="left" indent="1"/>
    </xf>
    <xf numFmtId="0" fontId="2" fillId="10" borderId="3" xfId="0" applyFont="1" applyFill="1" applyBorder="1" applyAlignment="1">
      <alignment horizontal="left" vertical="top" wrapText="1" indent="1"/>
    </xf>
    <xf numFmtId="0" fontId="36" fillId="11" borderId="6" xfId="0" applyFont="1" applyFill="1" applyBorder="1" applyAlignment="1">
      <alignment horizontal="left" vertical="top" wrapText="1" indent="1"/>
    </xf>
    <xf numFmtId="0" fontId="47" fillId="9" borderId="7" xfId="0" applyFont="1" applyFill="1" applyBorder="1" applyAlignment="1">
      <alignment horizontal="left" vertical="top" wrapText="1" indent="1"/>
    </xf>
    <xf numFmtId="0" fontId="36" fillId="11" borderId="0" xfId="0" applyFont="1" applyFill="1" applyAlignment="1">
      <alignment horizontal="left" vertical="top" wrapText="1" indent="1"/>
    </xf>
    <xf numFmtId="0" fontId="47" fillId="9" borderId="8" xfId="0" applyFont="1" applyFill="1" applyBorder="1" applyAlignment="1">
      <alignment horizontal="left" vertical="top" wrapText="1" indent="1"/>
    </xf>
    <xf numFmtId="0" fontId="36" fillId="11" borderId="4" xfId="0" applyFont="1" applyFill="1" applyBorder="1" applyAlignment="1">
      <alignment horizontal="left" vertical="top" wrapText="1" indent="1"/>
    </xf>
    <xf numFmtId="0" fontId="47" fillId="9" borderId="9" xfId="0" applyFont="1" applyFill="1" applyBorder="1" applyAlignment="1">
      <alignment horizontal="left" vertical="top" wrapText="1" indent="1"/>
    </xf>
    <xf numFmtId="0" fontId="36" fillId="11" borderId="3" xfId="0" applyFont="1" applyFill="1" applyBorder="1" applyAlignment="1">
      <alignment horizontal="left" vertical="top" wrapText="1" indent="1"/>
    </xf>
    <xf numFmtId="0" fontId="47" fillId="9" borderId="3" xfId="0" applyFont="1" applyFill="1" applyBorder="1" applyAlignment="1">
      <alignment horizontal="left" vertical="top" wrapText="1" indent="1"/>
    </xf>
    <xf numFmtId="0" fontId="10" fillId="0" borderId="8" xfId="3" applyBorder="1" applyAlignment="1">
      <alignment horizontal="left" vertical="top" wrapText="1" indent="1"/>
    </xf>
    <xf numFmtId="0" fontId="16" fillId="0" borderId="0" xfId="0" applyFont="1" applyAlignment="1">
      <alignment horizontal="center" vertical="top"/>
    </xf>
    <xf numFmtId="0" fontId="51" fillId="0" borderId="0" xfId="0" applyFont="1" applyAlignment="1">
      <alignment horizontal="left" wrapText="1"/>
    </xf>
    <xf numFmtId="0" fontId="51" fillId="0" borderId="0" xfId="0" applyFont="1" applyAlignment="1">
      <alignment horizontal="center" wrapText="1"/>
    </xf>
    <xf numFmtId="0" fontId="54" fillId="0" borderId="0" xfId="0" applyFont="1" applyAlignment="1">
      <alignment horizontal="center" vertical="top"/>
    </xf>
    <xf numFmtId="0" fontId="52" fillId="0" borderId="0" xfId="0" applyFont="1" applyAlignment="1">
      <alignment horizontal="left" vertical="top" wrapText="1"/>
    </xf>
    <xf numFmtId="0" fontId="55" fillId="0" borderId="0" xfId="0" applyFont="1"/>
    <xf numFmtId="0" fontId="50" fillId="0" borderId="0" xfId="0" applyFont="1"/>
    <xf numFmtId="0" fontId="54" fillId="0" borderId="0" xfId="0" applyFont="1"/>
    <xf numFmtId="0" fontId="56" fillId="0" borderId="0" xfId="0" applyFont="1" applyAlignment="1">
      <alignment horizontal="left"/>
    </xf>
    <xf numFmtId="0" fontId="57" fillId="0" borderId="0" xfId="0" applyFont="1" applyAlignment="1">
      <alignment horizontal="left"/>
    </xf>
    <xf numFmtId="0" fontId="57" fillId="0" borderId="0" xfId="0" applyFont="1" applyAlignment="1">
      <alignment horizontal="left" wrapText="1"/>
    </xf>
    <xf numFmtId="0" fontId="58" fillId="0" borderId="0" xfId="0" applyFont="1" applyAlignment="1">
      <alignment horizontal="left"/>
    </xf>
    <xf numFmtId="0" fontId="2" fillId="6" borderId="0" xfId="0" applyFont="1" applyFill="1" applyAlignment="1">
      <alignment vertical="center"/>
    </xf>
    <xf numFmtId="0" fontId="2" fillId="6" borderId="0" xfId="0" applyFont="1" applyFill="1" applyAlignment="1">
      <alignment horizontal="right" vertical="center"/>
    </xf>
    <xf numFmtId="0" fontId="2" fillId="6" borderId="0" xfId="0" applyFont="1" applyFill="1" applyAlignment="1">
      <alignment horizontal="left" vertical="center" indent="1"/>
    </xf>
    <xf numFmtId="0" fontId="2" fillId="5" borderId="0" xfId="0" applyFont="1" applyFill="1" applyAlignment="1">
      <alignment vertical="center"/>
    </xf>
    <xf numFmtId="0" fontId="2" fillId="5" borderId="0" xfId="0" applyFont="1" applyFill="1" applyAlignment="1">
      <alignment horizontal="right" vertical="center"/>
    </xf>
    <xf numFmtId="0" fontId="2" fillId="5" borderId="0" xfId="0" applyFont="1" applyFill="1" applyAlignment="1">
      <alignment horizontal="left" vertical="center" indent="1"/>
    </xf>
    <xf numFmtId="0" fontId="2" fillId="12" borderId="0" xfId="0" applyFont="1" applyFill="1" applyAlignment="1">
      <alignment vertical="center"/>
    </xf>
    <xf numFmtId="0" fontId="2" fillId="12" borderId="0" xfId="0" applyFont="1" applyFill="1" applyAlignment="1">
      <alignment horizontal="right" vertical="center"/>
    </xf>
    <xf numFmtId="0" fontId="2" fillId="12" borderId="0" xfId="0" applyFont="1" applyFill="1" applyAlignment="1">
      <alignment horizontal="left" vertical="center" indent="1"/>
    </xf>
    <xf numFmtId="0" fontId="2" fillId="13" borderId="0" xfId="0" applyFont="1" applyFill="1" applyAlignment="1">
      <alignment vertical="center"/>
    </xf>
    <xf numFmtId="0" fontId="2" fillId="13" borderId="0" xfId="0" applyFont="1" applyFill="1" applyAlignment="1">
      <alignment horizontal="right" vertical="center"/>
    </xf>
    <xf numFmtId="0" fontId="2" fillId="13" borderId="0" xfId="0" applyFont="1" applyFill="1" applyAlignment="1">
      <alignment horizontal="left" vertical="center" indent="1"/>
    </xf>
    <xf numFmtId="0" fontId="2" fillId="14" borderId="0" xfId="0" applyFont="1" applyFill="1" applyAlignment="1">
      <alignment vertical="center"/>
    </xf>
    <xf numFmtId="0" fontId="2" fillId="14" borderId="0" xfId="0" applyFont="1" applyFill="1" applyAlignment="1">
      <alignment horizontal="right" vertical="center"/>
    </xf>
    <xf numFmtId="0" fontId="2" fillId="14" borderId="0" xfId="0" applyFont="1" applyFill="1" applyAlignment="1">
      <alignment horizontal="left" vertical="center" indent="1"/>
    </xf>
    <xf numFmtId="9" fontId="0" fillId="0" borderId="0" xfId="2" applyFont="1" applyFill="1" applyAlignment="1">
      <alignment vertical="center"/>
    </xf>
    <xf numFmtId="9" fontId="0" fillId="0" borderId="0" xfId="2" applyFont="1" applyFill="1"/>
    <xf numFmtId="0" fontId="0" fillId="4" borderId="10" xfId="0" applyFill="1" applyBorder="1"/>
    <xf numFmtId="0" fontId="0" fillId="4" borderId="11" xfId="0" applyFill="1" applyBorder="1"/>
    <xf numFmtId="0" fontId="30" fillId="0" borderId="0" xfId="0" applyFont="1" applyAlignment="1">
      <alignment wrapText="1"/>
    </xf>
    <xf numFmtId="0" fontId="34" fillId="0" borderId="0" xfId="0" applyFont="1" applyAlignment="1">
      <alignment horizontal="left" wrapText="1"/>
    </xf>
    <xf numFmtId="0" fontId="33" fillId="0" borderId="0" xfId="0" applyFont="1" applyAlignment="1">
      <alignment horizontal="left" wrapText="1"/>
    </xf>
    <xf numFmtId="0" fontId="0" fillId="13" borderId="0" xfId="0" applyFill="1"/>
    <xf numFmtId="0" fontId="6" fillId="5" borderId="0" xfId="0" applyFont="1" applyFill="1" applyAlignment="1">
      <alignment vertical="center"/>
    </xf>
    <xf numFmtId="0" fontId="0" fillId="0" borderId="0" xfId="0" applyAlignment="1">
      <alignment horizontal="left" vertical="center" wrapText="1" indent="1"/>
    </xf>
    <xf numFmtId="0" fontId="38" fillId="0" borderId="0" xfId="0" applyFont="1" applyAlignment="1">
      <alignment vertical="top"/>
    </xf>
    <xf numFmtId="0" fontId="16" fillId="4" borderId="0" xfId="0" applyFont="1" applyFill="1" applyAlignment="1">
      <alignment vertical="top"/>
    </xf>
    <xf numFmtId="0" fontId="16" fillId="4" borderId="0" xfId="0" applyFont="1" applyFill="1" applyAlignment="1">
      <alignment vertical="top" wrapText="1"/>
    </xf>
    <xf numFmtId="0" fontId="16" fillId="15" borderId="0" xfId="0" applyFont="1" applyFill="1" applyAlignment="1">
      <alignment vertical="top"/>
    </xf>
    <xf numFmtId="0" fontId="24" fillId="4" borderId="0" xfId="0" applyFont="1" applyFill="1" applyAlignment="1">
      <alignment horizontal="left" vertical="top" wrapText="1"/>
    </xf>
    <xf numFmtId="0" fontId="24" fillId="4" borderId="0" xfId="0" applyFont="1" applyFill="1" applyAlignment="1">
      <alignment vertical="top" wrapText="1"/>
    </xf>
    <xf numFmtId="0" fontId="23" fillId="15" borderId="0" xfId="0" applyFont="1" applyFill="1" applyAlignment="1">
      <alignment vertical="top"/>
    </xf>
    <xf numFmtId="0" fontId="23" fillId="15" borderId="0" xfId="0" applyFont="1" applyFill="1" applyAlignment="1">
      <alignment horizontal="centerContinuous" vertical="top" wrapText="1"/>
    </xf>
    <xf numFmtId="0" fontId="21" fillId="4" borderId="0" xfId="0" applyFont="1" applyFill="1" applyAlignment="1">
      <alignment vertical="top" wrapText="1"/>
    </xf>
    <xf numFmtId="0" fontId="23" fillId="4" borderId="0" xfId="0" applyFont="1" applyFill="1" applyAlignment="1">
      <alignment vertical="top"/>
    </xf>
    <xf numFmtId="0" fontId="40" fillId="4" borderId="0" xfId="0" applyFont="1" applyFill="1" applyAlignment="1">
      <alignment horizontal="left" vertical="top" indent="1"/>
    </xf>
    <xf numFmtId="0" fontId="31" fillId="4" borderId="0" xfId="0" applyFont="1" applyFill="1" applyAlignment="1">
      <alignment vertical="top" wrapText="1"/>
    </xf>
    <xf numFmtId="0" fontId="23" fillId="4" borderId="0" xfId="0" applyFont="1" applyFill="1" applyAlignment="1">
      <alignment horizontal="centerContinuous" vertical="top" wrapText="1"/>
    </xf>
    <xf numFmtId="0" fontId="16" fillId="4" borderId="4" xfId="0" applyFont="1" applyFill="1" applyBorder="1" applyAlignment="1">
      <alignment vertical="top"/>
    </xf>
    <xf numFmtId="0" fontId="23" fillId="4" borderId="4" xfId="0" applyFont="1" applyFill="1" applyBorder="1" applyAlignment="1">
      <alignment vertical="top" wrapText="1"/>
    </xf>
    <xf numFmtId="0" fontId="23" fillId="4" borderId="0" xfId="0" applyFont="1" applyFill="1" applyAlignment="1">
      <alignment vertical="top" wrapText="1"/>
    </xf>
    <xf numFmtId="0" fontId="16" fillId="4" borderId="0" xfId="0" applyFont="1" applyFill="1" applyAlignment="1">
      <alignment vertical="center"/>
    </xf>
    <xf numFmtId="0" fontId="16" fillId="0" borderId="12" xfId="0" applyFont="1" applyBorder="1" applyAlignment="1">
      <alignment vertical="top"/>
    </xf>
    <xf numFmtId="0" fontId="4" fillId="0" borderId="0" xfId="0" applyFont="1" applyAlignment="1">
      <alignment vertical="top" wrapText="1"/>
    </xf>
    <xf numFmtId="0" fontId="0" fillId="0" borderId="0" xfId="0" applyAlignment="1">
      <alignment vertical="top" wrapText="1"/>
    </xf>
    <xf numFmtId="0" fontId="62" fillId="0" borderId="0" xfId="0" applyFont="1" applyAlignment="1">
      <alignment horizontal="left" wrapText="1"/>
    </xf>
    <xf numFmtId="0" fontId="63" fillId="0" borderId="0" xfId="0" applyFont="1" applyAlignment="1">
      <alignment vertical="top"/>
    </xf>
    <xf numFmtId="0" fontId="64" fillId="0" borderId="0" xfId="0" applyFont="1" applyAlignment="1">
      <alignment horizontal="left" wrapText="1"/>
    </xf>
    <xf numFmtId="0" fontId="63" fillId="0" borderId="0" xfId="0" applyFont="1"/>
    <xf numFmtId="0" fontId="2" fillId="7" borderId="13" xfId="0" applyFont="1" applyFill="1" applyBorder="1" applyAlignment="1">
      <alignment vertical="center"/>
    </xf>
    <xf numFmtId="0" fontId="2" fillId="7" borderId="13" xfId="0" applyFont="1" applyFill="1" applyBorder="1" applyAlignment="1">
      <alignment horizontal="center" vertical="center"/>
    </xf>
    <xf numFmtId="0" fontId="2" fillId="7" borderId="13" xfId="0" applyFont="1" applyFill="1" applyBorder="1" applyAlignment="1">
      <alignment horizontal="right" vertical="center"/>
    </xf>
    <xf numFmtId="0" fontId="2" fillId="7" borderId="13" xfId="0" applyFont="1" applyFill="1" applyBorder="1" applyAlignment="1">
      <alignment horizontal="left" vertical="center" indent="1"/>
    </xf>
    <xf numFmtId="0" fontId="4" fillId="3" borderId="14" xfId="0" applyFont="1" applyFill="1" applyBorder="1" applyAlignment="1">
      <alignment vertical="center"/>
    </xf>
    <xf numFmtId="0" fontId="4" fillId="3" borderId="14" xfId="0" applyFont="1" applyFill="1" applyBorder="1" applyAlignment="1">
      <alignment horizontal="center" vertical="center"/>
    </xf>
    <xf numFmtId="0" fontId="4" fillId="3" borderId="14" xfId="0" applyFont="1" applyFill="1" applyBorder="1" applyAlignment="1">
      <alignment horizontal="right" vertical="center"/>
    </xf>
    <xf numFmtId="0" fontId="4" fillId="3" borderId="14" xfId="0" applyFont="1" applyFill="1" applyBorder="1" applyAlignment="1">
      <alignment horizontal="left" vertical="center" indent="1"/>
    </xf>
    <xf numFmtId="0" fontId="0" fillId="0" borderId="14" xfId="0" applyBorder="1" applyAlignment="1">
      <alignment vertical="center"/>
    </xf>
    <xf numFmtId="9" fontId="0" fillId="0" borderId="14" xfId="2" applyFont="1" applyBorder="1" applyAlignment="1">
      <alignment horizontal="center" vertical="center"/>
    </xf>
    <xf numFmtId="3" fontId="0" fillId="0" borderId="14" xfId="0" applyNumberFormat="1" applyBorder="1" applyAlignment="1">
      <alignment horizontal="right" vertical="center"/>
    </xf>
    <xf numFmtId="0" fontId="0" fillId="0" borderId="14" xfId="0" applyBorder="1" applyAlignment="1">
      <alignment horizontal="left" vertical="center" indent="1"/>
    </xf>
    <xf numFmtId="0" fontId="0" fillId="0" borderId="15" xfId="0" applyBorder="1" applyAlignment="1">
      <alignment vertical="center"/>
    </xf>
    <xf numFmtId="0" fontId="0" fillId="0" borderId="15" xfId="0" applyBorder="1" applyAlignment="1">
      <alignment horizontal="center" vertical="center"/>
    </xf>
    <xf numFmtId="164" fontId="0" fillId="0" borderId="15" xfId="1" applyNumberFormat="1" applyFont="1" applyBorder="1" applyAlignment="1">
      <alignment horizontal="right" vertical="center"/>
    </xf>
    <xf numFmtId="0" fontId="0" fillId="0" borderId="15" xfId="0" applyBorder="1" applyAlignment="1">
      <alignment horizontal="left" vertical="center" wrapText="1" indent="1"/>
    </xf>
    <xf numFmtId="3" fontId="0" fillId="0" borderId="14" xfId="1" applyNumberFormat="1" applyFont="1" applyBorder="1" applyAlignment="1">
      <alignment horizontal="right" vertical="center"/>
    </xf>
    <xf numFmtId="0" fontId="0" fillId="0" borderId="14" xfId="0" applyBorder="1" applyAlignment="1">
      <alignment horizontal="left" vertical="center" wrapText="1" indent="1"/>
    </xf>
    <xf numFmtId="164" fontId="0" fillId="0" borderId="14" xfId="1" applyNumberFormat="1" applyFont="1" applyBorder="1" applyAlignment="1">
      <alignment horizontal="right" vertical="center"/>
    </xf>
    <xf numFmtId="164" fontId="4" fillId="3" borderId="14" xfId="1" applyNumberFormat="1" applyFont="1" applyFill="1" applyBorder="1" applyAlignment="1">
      <alignment horizontal="right" vertical="center"/>
    </xf>
    <xf numFmtId="164" fontId="0" fillId="8" borderId="14" xfId="1" applyNumberFormat="1" applyFont="1" applyFill="1" applyBorder="1" applyAlignment="1">
      <alignment horizontal="right" vertical="center"/>
    </xf>
    <xf numFmtId="0" fontId="2" fillId="7" borderId="13" xfId="0" applyFont="1" applyFill="1" applyBorder="1" applyAlignment="1">
      <alignment horizontal="right" vertical="center" indent="1"/>
    </xf>
    <xf numFmtId="0" fontId="0" fillId="3" borderId="14" xfId="0" applyFill="1" applyBorder="1" applyAlignment="1">
      <alignment vertical="center"/>
    </xf>
    <xf numFmtId="0" fontId="0" fillId="3" borderId="14" xfId="0" applyFill="1" applyBorder="1" applyAlignment="1">
      <alignment horizontal="right" vertical="center" indent="1"/>
    </xf>
    <xf numFmtId="0" fontId="0" fillId="3" borderId="14" xfId="0" applyFill="1" applyBorder="1" applyAlignment="1">
      <alignment horizontal="left" vertical="center" indent="1"/>
    </xf>
    <xf numFmtId="164" fontId="0" fillId="0" borderId="14" xfId="1" applyNumberFormat="1" applyFont="1" applyBorder="1" applyAlignment="1">
      <alignment horizontal="right" vertical="center" indent="1"/>
    </xf>
    <xf numFmtId="164" fontId="0" fillId="8" borderId="14" xfId="1" applyNumberFormat="1" applyFont="1" applyFill="1" applyBorder="1" applyAlignment="1">
      <alignment horizontal="right" vertical="center" indent="1"/>
    </xf>
    <xf numFmtId="0" fontId="0" fillId="3" borderId="14" xfId="0" applyFill="1" applyBorder="1" applyAlignment="1">
      <alignment horizontal="left" vertical="center" indent="2"/>
    </xf>
    <xf numFmtId="9" fontId="0" fillId="0" borderId="14" xfId="2" applyFont="1" applyBorder="1" applyAlignment="1">
      <alignment horizontal="right" vertical="center" indent="1"/>
    </xf>
    <xf numFmtId="0" fontId="0" fillId="3" borderId="14" xfId="0" applyFill="1" applyBorder="1" applyAlignment="1">
      <alignment horizontal="right" vertical="center"/>
    </xf>
    <xf numFmtId="9" fontId="0" fillId="0" borderId="14" xfId="2" applyFont="1" applyBorder="1" applyAlignment="1">
      <alignment horizontal="right" vertical="center"/>
    </xf>
    <xf numFmtId="0" fontId="0" fillId="0" borderId="14" xfId="0" applyBorder="1" applyAlignment="1">
      <alignment horizontal="right" vertical="center"/>
    </xf>
    <xf numFmtId="0" fontId="0" fillId="0" borderId="14" xfId="0" applyBorder="1" applyAlignment="1">
      <alignment vertical="center" wrapText="1"/>
    </xf>
    <xf numFmtId="0" fontId="4" fillId="3" borderId="13" xfId="0" applyFont="1" applyFill="1" applyBorder="1" applyAlignment="1">
      <alignment vertical="center"/>
    </xf>
    <xf numFmtId="0" fontId="4" fillId="3" borderId="13" xfId="0" applyFont="1" applyFill="1" applyBorder="1" applyAlignment="1">
      <alignment horizontal="right" vertical="center"/>
    </xf>
    <xf numFmtId="0" fontId="4" fillId="0" borderId="14" xfId="0" applyFont="1" applyBorder="1" applyAlignment="1">
      <alignment horizontal="right" vertical="center"/>
    </xf>
    <xf numFmtId="0" fontId="0" fillId="0" borderId="14" xfId="0" applyBorder="1" applyAlignment="1">
      <alignment horizontal="left" vertical="center"/>
    </xf>
    <xf numFmtId="0" fontId="0" fillId="8" borderId="14" xfId="0" applyFill="1" applyBorder="1" applyAlignment="1">
      <alignment horizontal="right" vertical="center"/>
    </xf>
    <xf numFmtId="0" fontId="4" fillId="8" borderId="14" xfId="0" applyFont="1" applyFill="1" applyBorder="1" applyAlignment="1">
      <alignment horizontal="right" vertical="center"/>
    </xf>
    <xf numFmtId="0" fontId="4" fillId="0" borderId="15" xfId="0" applyFont="1" applyBorder="1" applyAlignment="1">
      <alignment horizontal="right" vertical="center"/>
    </xf>
    <xf numFmtId="0" fontId="4" fillId="8" borderId="15" xfId="0" applyFont="1" applyFill="1" applyBorder="1" applyAlignment="1">
      <alignment horizontal="right" vertical="center"/>
    </xf>
    <xf numFmtId="9" fontId="0" fillId="0" borderId="14" xfId="0" applyNumberFormat="1" applyBorder="1" applyAlignment="1">
      <alignment horizontal="right" vertical="center"/>
    </xf>
    <xf numFmtId="9" fontId="0" fillId="8" borderId="14" xfId="0" applyNumberFormat="1" applyFill="1" applyBorder="1" applyAlignment="1">
      <alignment horizontal="right" vertical="center"/>
    </xf>
    <xf numFmtId="9" fontId="0" fillId="0" borderId="15" xfId="2" applyFont="1" applyBorder="1" applyAlignment="1">
      <alignment horizontal="right" vertical="center"/>
    </xf>
    <xf numFmtId="0" fontId="0" fillId="3" borderId="13" xfId="0" applyFill="1" applyBorder="1" applyAlignment="1">
      <alignment vertical="center"/>
    </xf>
    <xf numFmtId="0" fontId="0" fillId="0" borderId="15" xfId="0" applyBorder="1" applyAlignment="1">
      <alignment horizontal="left" vertical="center"/>
    </xf>
    <xf numFmtId="1" fontId="0" fillId="0" borderId="14" xfId="0" applyNumberFormat="1" applyBorder="1" applyAlignment="1">
      <alignment horizontal="right" vertical="center"/>
    </xf>
    <xf numFmtId="1" fontId="0" fillId="0" borderId="15" xfId="0" applyNumberFormat="1" applyBorder="1" applyAlignment="1">
      <alignment horizontal="right" vertical="center"/>
    </xf>
    <xf numFmtId="164" fontId="0" fillId="0" borderId="14" xfId="1" applyNumberFormat="1" applyFont="1" applyFill="1" applyBorder="1" applyAlignment="1">
      <alignment horizontal="left" vertical="center" indent="1"/>
    </xf>
    <xf numFmtId="164" fontId="0" fillId="0" borderId="15" xfId="1" applyNumberFormat="1" applyFont="1" applyFill="1" applyBorder="1" applyAlignment="1">
      <alignment horizontal="left" vertical="center" indent="1"/>
    </xf>
    <xf numFmtId="0" fontId="44" fillId="3" borderId="13" xfId="0" applyFont="1" applyFill="1" applyBorder="1" applyAlignment="1">
      <alignment vertical="center"/>
    </xf>
    <xf numFmtId="0" fontId="0" fillId="3" borderId="13" xfId="0" applyFill="1" applyBorder="1" applyAlignment="1">
      <alignment horizontal="left" vertical="center" indent="1"/>
    </xf>
    <xf numFmtId="3" fontId="0" fillId="0" borderId="14" xfId="0" applyNumberFormat="1" applyBorder="1" applyAlignment="1">
      <alignment vertical="center"/>
    </xf>
    <xf numFmtId="0" fontId="0" fillId="0" borderId="16" xfId="0" applyBorder="1" applyAlignment="1">
      <alignment horizontal="left" vertical="center" wrapText="1" indent="1"/>
    </xf>
    <xf numFmtId="164" fontId="0" fillId="0" borderId="14" xfId="0" applyNumberFormat="1" applyBorder="1" applyAlignment="1">
      <alignment vertical="center"/>
    </xf>
    <xf numFmtId="165" fontId="0" fillId="0" borderId="14" xfId="0" applyNumberFormat="1" applyBorder="1" applyAlignment="1">
      <alignment vertical="center"/>
    </xf>
    <xf numFmtId="9" fontId="0" fillId="0" borderId="14" xfId="2" applyFont="1" applyBorder="1" applyAlignment="1">
      <alignment vertical="center"/>
    </xf>
    <xf numFmtId="164" fontId="0" fillId="0" borderId="15" xfId="1" applyNumberFormat="1" applyFont="1" applyBorder="1" applyAlignment="1">
      <alignment vertical="center"/>
    </xf>
    <xf numFmtId="3" fontId="0" fillId="0" borderId="14" xfId="0" applyNumberFormat="1" applyBorder="1" applyAlignment="1">
      <alignment horizontal="left" vertical="center" indent="1"/>
    </xf>
    <xf numFmtId="0" fontId="0" fillId="0" borderId="14" xfId="0" applyBorder="1"/>
    <xf numFmtId="0" fontId="0" fillId="0" borderId="13" xfId="0" applyBorder="1" applyAlignment="1">
      <alignment horizontal="left" vertical="center" wrapText="1" indent="1"/>
    </xf>
    <xf numFmtId="9" fontId="0" fillId="16" borderId="14" xfId="2" applyFont="1" applyFill="1" applyBorder="1" applyAlignment="1">
      <alignment horizontal="center" vertical="center"/>
    </xf>
    <xf numFmtId="0" fontId="47" fillId="0" borderId="15" xfId="0" applyFont="1" applyBorder="1" applyAlignment="1">
      <alignment horizontal="left" vertical="center" indent="1"/>
    </xf>
    <xf numFmtId="0" fontId="4" fillId="11" borderId="15" xfId="0" applyFont="1" applyFill="1" applyBorder="1" applyAlignment="1">
      <alignment horizontal="left" vertical="center" indent="1"/>
    </xf>
    <xf numFmtId="0" fontId="4" fillId="11" borderId="17" xfId="0" applyFont="1" applyFill="1" applyBorder="1" applyAlignment="1">
      <alignment horizontal="left" vertical="top" wrapText="1" indent="1"/>
    </xf>
    <xf numFmtId="0" fontId="10" fillId="9" borderId="7" xfId="3" applyFill="1" applyBorder="1" applyAlignment="1">
      <alignment horizontal="left" vertical="top" wrapText="1" indent="1"/>
    </xf>
    <xf numFmtId="0" fontId="10" fillId="9" borderId="8" xfId="3" applyFill="1" applyBorder="1" applyAlignment="1">
      <alignment horizontal="left" vertical="top" wrapText="1" indent="1"/>
    </xf>
    <xf numFmtId="0" fontId="10" fillId="9" borderId="9" xfId="3" applyFill="1" applyBorder="1" applyAlignment="1">
      <alignment horizontal="left" vertical="top" wrapText="1" indent="1"/>
    </xf>
    <xf numFmtId="0" fontId="10" fillId="9" borderId="3" xfId="3" applyFill="1" applyBorder="1" applyAlignment="1">
      <alignment horizontal="left" vertical="top" wrapText="1" indent="1"/>
    </xf>
    <xf numFmtId="0" fontId="10" fillId="0" borderId="8" xfId="3" applyFill="1" applyBorder="1" applyAlignment="1">
      <alignment horizontal="left" vertical="top" wrapText="1" indent="1"/>
    </xf>
    <xf numFmtId="0" fontId="10" fillId="0" borderId="9" xfId="3" applyFill="1" applyBorder="1" applyAlignment="1">
      <alignment horizontal="left" vertical="top" wrapText="1" indent="1"/>
    </xf>
    <xf numFmtId="0" fontId="47" fillId="9" borderId="18" xfId="0" applyFont="1" applyFill="1" applyBorder="1" applyAlignment="1">
      <alignment horizontal="left" vertical="top" wrapText="1" indent="1"/>
    </xf>
    <xf numFmtId="3" fontId="0" fillId="8" borderId="14" xfId="1" applyNumberFormat="1" applyFont="1" applyFill="1" applyBorder="1" applyAlignment="1">
      <alignment horizontal="right" vertical="center"/>
    </xf>
    <xf numFmtId="0" fontId="47" fillId="9" borderId="8" xfId="0" applyFont="1" applyFill="1" applyBorder="1" applyAlignment="1">
      <alignment horizontal="left" vertical="center" wrapText="1" indent="1"/>
    </xf>
    <xf numFmtId="0" fontId="65" fillId="8" borderId="0" xfId="0" applyFont="1" applyFill="1" applyAlignment="1">
      <alignment horizontal="center" vertical="center" wrapText="1"/>
    </xf>
    <xf numFmtId="0" fontId="47" fillId="0" borderId="14" xfId="0" applyFont="1" applyBorder="1" applyAlignment="1">
      <alignment vertical="center"/>
    </xf>
    <xf numFmtId="43" fontId="0" fillId="0" borderId="14" xfId="0" applyNumberFormat="1" applyBorder="1" applyAlignment="1">
      <alignment horizontal="right" vertical="center" indent="2"/>
    </xf>
    <xf numFmtId="43" fontId="0" fillId="0" borderId="14" xfId="0" applyNumberFormat="1" applyBorder="1" applyAlignment="1">
      <alignment vertical="center"/>
    </xf>
    <xf numFmtId="0" fontId="47" fillId="0" borderId="15" xfId="0" applyFont="1" applyBorder="1" applyAlignment="1">
      <alignment horizontal="left" vertical="center" wrapText="1" indent="1"/>
    </xf>
    <xf numFmtId="0" fontId="10" fillId="9" borderId="19" xfId="3" applyFill="1" applyBorder="1" applyAlignment="1">
      <alignment horizontal="left" vertical="top" wrapText="1" indent="1"/>
    </xf>
    <xf numFmtId="0" fontId="10" fillId="9" borderId="8" xfId="3" applyFill="1" applyBorder="1" applyAlignment="1">
      <alignment horizontal="left" vertical="center" wrapText="1" indent="1"/>
    </xf>
    <xf numFmtId="0" fontId="10" fillId="9" borderId="18" xfId="3" applyFill="1" applyBorder="1" applyAlignment="1">
      <alignment horizontal="left" vertical="top" wrapText="1" indent="1"/>
    </xf>
    <xf numFmtId="0" fontId="6" fillId="0" borderId="0" xfId="0" applyFont="1" applyAlignment="1">
      <alignment horizontal="center" vertical="center" wrapText="1"/>
    </xf>
    <xf numFmtId="0" fontId="47" fillId="0" borderId="8" xfId="0" applyFont="1" applyBorder="1" applyAlignment="1">
      <alignment horizontal="left" vertical="top" wrapText="1" indent="1"/>
    </xf>
    <xf numFmtId="0" fontId="47" fillId="0" borderId="9" xfId="0" applyFont="1" applyBorder="1" applyAlignment="1">
      <alignment horizontal="left" vertical="top" wrapText="1" indent="1"/>
    </xf>
    <xf numFmtId="0" fontId="47" fillId="9" borderId="0" xfId="0" applyFont="1" applyFill="1" applyAlignment="1">
      <alignment horizontal="left" vertical="top" wrapText="1" indent="1"/>
    </xf>
    <xf numFmtId="0" fontId="47" fillId="0" borderId="6" xfId="0" applyFont="1" applyBorder="1" applyAlignment="1">
      <alignment horizontal="left" vertical="top" wrapText="1" indent="1"/>
    </xf>
    <xf numFmtId="0" fontId="47" fillId="0" borderId="18" xfId="0" applyFont="1" applyBorder="1" applyAlignment="1">
      <alignment horizontal="left" vertical="top" wrapText="1" indent="1"/>
    </xf>
    <xf numFmtId="0" fontId="47" fillId="0" borderId="7" xfId="0" applyFont="1" applyBorder="1" applyAlignment="1">
      <alignment horizontal="left" vertical="top" wrapText="1" indent="1"/>
    </xf>
    <xf numFmtId="0" fontId="47" fillId="0" borderId="3" xfId="0" applyFont="1" applyBorder="1" applyAlignment="1">
      <alignment horizontal="left" vertical="top" wrapText="1" indent="1"/>
    </xf>
    <xf numFmtId="0" fontId="47" fillId="0" borderId="8" xfId="0" applyFont="1" applyBorder="1" applyAlignment="1">
      <alignment horizontal="left" vertical="center" wrapText="1" indent="1"/>
    </xf>
    <xf numFmtId="0" fontId="32" fillId="0" borderId="18" xfId="0" applyFont="1" applyBorder="1" applyAlignment="1">
      <alignment horizontal="left" vertical="top" wrapText="1"/>
    </xf>
    <xf numFmtId="0" fontId="32" fillId="0" borderId="8" xfId="0" applyFont="1" applyBorder="1" applyAlignment="1">
      <alignment horizontal="left" vertical="top" wrapText="1"/>
    </xf>
    <xf numFmtId="0" fontId="0" fillId="0" borderId="0" xfId="0" applyAlignment="1">
      <alignment vertical="top"/>
    </xf>
    <xf numFmtId="0" fontId="47" fillId="0" borderId="15" xfId="0" applyFont="1" applyBorder="1" applyAlignment="1">
      <alignment horizontal="left" vertical="top"/>
    </xf>
    <xf numFmtId="0" fontId="48" fillId="9" borderId="0" xfId="0" applyFont="1" applyFill="1" applyAlignment="1">
      <alignment horizontal="left" vertical="top"/>
    </xf>
    <xf numFmtId="0" fontId="2" fillId="10" borderId="3" xfId="0" applyFont="1" applyFill="1" applyBorder="1" applyAlignment="1">
      <alignment horizontal="left" vertical="top" wrapText="1"/>
    </xf>
    <xf numFmtId="0" fontId="32" fillId="9" borderId="8" xfId="0" applyFont="1" applyFill="1" applyBorder="1" applyAlignment="1">
      <alignment horizontal="left" vertical="top" wrapText="1"/>
    </xf>
    <xf numFmtId="0" fontId="32" fillId="9" borderId="9" xfId="0" applyFont="1" applyFill="1" applyBorder="1" applyAlignment="1">
      <alignment horizontal="left" vertical="top" wrapText="1"/>
    </xf>
    <xf numFmtId="0" fontId="32" fillId="0" borderId="7" xfId="0" applyFont="1" applyBorder="1" applyAlignment="1">
      <alignment horizontal="left" vertical="top" wrapText="1"/>
    </xf>
    <xf numFmtId="0" fontId="32" fillId="0" borderId="9" xfId="0" applyFont="1" applyBorder="1" applyAlignment="1">
      <alignment horizontal="left" vertical="top" wrapText="1"/>
    </xf>
    <xf numFmtId="0" fontId="32" fillId="0" borderId="3" xfId="0" applyFont="1" applyBorder="1" applyAlignment="1">
      <alignment horizontal="left" vertical="top" wrapText="1"/>
    </xf>
    <xf numFmtId="0" fontId="24" fillId="0" borderId="0" xfId="0" applyFont="1" applyAlignment="1">
      <alignment vertical="center" wrapText="1"/>
    </xf>
    <xf numFmtId="0" fontId="16" fillId="0" borderId="0" xfId="0" applyFont="1" applyAlignment="1">
      <alignment horizontal="left" vertical="center" wrapText="1"/>
    </xf>
    <xf numFmtId="0" fontId="32" fillId="0" borderId="3" xfId="0" applyFont="1" applyBorder="1" applyAlignment="1">
      <alignment horizontal="left" vertical="center" wrapText="1"/>
    </xf>
    <xf numFmtId="0" fontId="47" fillId="9" borderId="7" xfId="0" applyFont="1" applyFill="1" applyBorder="1" applyAlignment="1">
      <alignment horizontal="left" vertical="center" wrapText="1" indent="1"/>
    </xf>
    <xf numFmtId="0" fontId="10" fillId="0" borderId="7" xfId="3" applyFill="1" applyBorder="1" applyAlignment="1">
      <alignment horizontal="left" vertical="center" wrapText="1" indent="1"/>
    </xf>
    <xf numFmtId="164" fontId="0" fillId="0" borderId="14" xfId="1" applyNumberFormat="1" applyFont="1" applyFill="1" applyBorder="1" applyAlignment="1">
      <alignment horizontal="right" vertical="center"/>
    </xf>
    <xf numFmtId="9" fontId="0" fillId="0" borderId="14" xfId="2" applyFont="1" applyFill="1" applyBorder="1" applyAlignment="1">
      <alignment vertical="center"/>
    </xf>
    <xf numFmtId="164" fontId="0" fillId="0" borderId="15" xfId="1" applyNumberFormat="1" applyFont="1" applyFill="1" applyBorder="1" applyAlignment="1">
      <alignment horizontal="right" vertical="center" indent="1"/>
    </xf>
    <xf numFmtId="43" fontId="0" fillId="0" borderId="14" xfId="0" applyNumberFormat="1" applyBorder="1" applyAlignment="1">
      <alignment horizontal="right" vertical="center" indent="1"/>
    </xf>
    <xf numFmtId="1" fontId="0" fillId="0" borderId="14" xfId="0" applyNumberFormat="1" applyBorder="1" applyAlignment="1">
      <alignment horizontal="right" vertical="center" indent="1"/>
    </xf>
    <xf numFmtId="164" fontId="0" fillId="0" borderId="15" xfId="1" applyNumberFormat="1" applyFont="1" applyFill="1" applyBorder="1" applyAlignment="1">
      <alignment horizontal="right" vertical="center"/>
    </xf>
    <xf numFmtId="43" fontId="0" fillId="0" borderId="14" xfId="0" applyNumberFormat="1" applyBorder="1" applyAlignment="1">
      <alignment horizontal="right" vertical="center"/>
    </xf>
    <xf numFmtId="164" fontId="0" fillId="0" borderId="14" xfId="0" applyNumberFormat="1" applyBorder="1" applyAlignment="1">
      <alignment horizontal="right" vertical="center"/>
    </xf>
    <xf numFmtId="165" fontId="0" fillId="0" borderId="14" xfId="0" applyNumberFormat="1" applyBorder="1" applyAlignment="1">
      <alignment horizontal="right" vertical="center"/>
    </xf>
    <xf numFmtId="43" fontId="0" fillId="0" borderId="14" xfId="1" applyFont="1" applyFill="1" applyBorder="1" applyAlignment="1">
      <alignment horizontal="right" vertical="center"/>
    </xf>
    <xf numFmtId="0" fontId="10" fillId="4" borderId="0" xfId="3" applyFill="1" applyAlignment="1">
      <alignment vertical="top"/>
    </xf>
    <xf numFmtId="167" fontId="0" fillId="0" borderId="14" xfId="0" applyNumberFormat="1" applyBorder="1" applyAlignment="1">
      <alignment vertical="center"/>
    </xf>
    <xf numFmtId="164" fontId="0" fillId="0" borderId="14" xfId="1" applyNumberFormat="1" applyFont="1" applyBorder="1" applyAlignment="1">
      <alignment vertical="center"/>
    </xf>
    <xf numFmtId="3" fontId="0" fillId="0" borderId="14" xfId="0" applyNumberFormat="1" applyBorder="1" applyAlignment="1">
      <alignment vertical="center" wrapText="1"/>
    </xf>
    <xf numFmtId="0" fontId="4" fillId="0" borderId="15" xfId="0" applyFont="1" applyBorder="1" applyAlignment="1">
      <alignment vertical="center"/>
    </xf>
    <xf numFmtId="1" fontId="0" fillId="0" borderId="3" xfId="0" applyNumberFormat="1" applyBorder="1" applyAlignment="1">
      <alignment horizontal="right" vertical="center"/>
    </xf>
    <xf numFmtId="164" fontId="0" fillId="0" borderId="15" xfId="1" applyNumberFormat="1" applyFont="1" applyFill="1" applyBorder="1" applyAlignment="1">
      <alignment vertical="center"/>
    </xf>
    <xf numFmtId="2" fontId="0" fillId="0" borderId="14" xfId="0" applyNumberFormat="1" applyBorder="1" applyAlignment="1">
      <alignment vertical="center"/>
    </xf>
    <xf numFmtId="166" fontId="0" fillId="0" borderId="14" xfId="0" applyNumberFormat="1" applyBorder="1" applyAlignment="1">
      <alignment vertical="center"/>
    </xf>
    <xf numFmtId="164" fontId="0" fillId="0" borderId="14" xfId="1" applyNumberFormat="1" applyFont="1" applyFill="1" applyBorder="1" applyAlignment="1">
      <alignment horizontal="right" vertical="center" indent="1"/>
    </xf>
    <xf numFmtId="3" fontId="0" fillId="0" borderId="14" xfId="1" applyNumberFormat="1" applyFont="1" applyFill="1" applyBorder="1" applyAlignment="1">
      <alignment horizontal="right" vertical="center"/>
    </xf>
    <xf numFmtId="164" fontId="0" fillId="8" borderId="15" xfId="1" applyNumberFormat="1" applyFont="1" applyFill="1" applyBorder="1" applyAlignment="1">
      <alignment horizontal="right" vertical="center"/>
    </xf>
    <xf numFmtId="3" fontId="0" fillId="0" borderId="14" xfId="0" applyNumberFormat="1" applyBorder="1" applyAlignment="1">
      <alignment horizontal="left" vertical="center" wrapText="1" indent="1"/>
    </xf>
    <xf numFmtId="0" fontId="52" fillId="4" borderId="0" xfId="0" applyFont="1" applyFill="1" applyAlignment="1">
      <alignment vertical="top" wrapText="1"/>
    </xf>
    <xf numFmtId="0" fontId="35" fillId="2" borderId="0" xfId="0" applyFont="1" applyFill="1" applyAlignment="1">
      <alignment horizontal="center" vertical="center" wrapText="1"/>
    </xf>
    <xf numFmtId="0" fontId="53" fillId="4" borderId="0" xfId="0" applyFont="1" applyFill="1" applyAlignment="1">
      <alignment horizontal="left" vertical="top" wrapText="1"/>
    </xf>
    <xf numFmtId="0" fontId="59" fillId="4" borderId="4" xfId="0" applyFont="1" applyFill="1" applyBorder="1" applyAlignment="1">
      <alignment horizontal="left" vertical="top" wrapText="1"/>
    </xf>
    <xf numFmtId="0" fontId="53" fillId="4" borderId="0" xfId="0" applyFont="1" applyFill="1" applyAlignment="1">
      <alignment vertical="center" wrapText="1"/>
    </xf>
    <xf numFmtId="0" fontId="61" fillId="0" borderId="0" xfId="0" applyFont="1" applyAlignment="1">
      <alignment wrapText="1"/>
    </xf>
    <xf numFmtId="0" fontId="60" fillId="0" borderId="0" xfId="0" applyFont="1" applyAlignment="1">
      <alignment vertical="center" wrapText="1"/>
    </xf>
    <xf numFmtId="0" fontId="26" fillId="0" borderId="0" xfId="0" applyFont="1" applyAlignment="1">
      <alignment vertical="top" wrapText="1"/>
    </xf>
    <xf numFmtId="0" fontId="24" fillId="0" borderId="0" xfId="0" applyFont="1" applyAlignment="1">
      <alignment vertical="top" wrapText="1"/>
    </xf>
    <xf numFmtId="0" fontId="24" fillId="4" borderId="0" xfId="0" applyFont="1" applyFill="1" applyAlignment="1">
      <alignment horizontal="left" vertical="top" wrapText="1"/>
    </xf>
    <xf numFmtId="0" fontId="38" fillId="0" borderId="0" xfId="0" applyFont="1" applyAlignment="1">
      <alignment vertical="top" wrapText="1"/>
    </xf>
    <xf numFmtId="0" fontId="39" fillId="0" borderId="0" xfId="0" applyFont="1" applyAlignment="1">
      <alignment vertical="top" wrapText="1"/>
    </xf>
    <xf numFmtId="0" fontId="30" fillId="0" borderId="0" xfId="0" applyFont="1" applyAlignment="1">
      <alignment wrapText="1"/>
    </xf>
    <xf numFmtId="0" fontId="16" fillId="4" borderId="3" xfId="0" applyFont="1" applyFill="1" applyBorder="1" applyAlignment="1">
      <alignment vertical="center" wrapText="1"/>
    </xf>
    <xf numFmtId="0" fontId="32" fillId="0" borderId="3" xfId="0" applyFont="1" applyBorder="1" applyAlignment="1">
      <alignment horizontal="left" vertical="center" wrapText="1"/>
    </xf>
    <xf numFmtId="0" fontId="32" fillId="4" borderId="3" xfId="0" applyFont="1" applyFill="1" applyBorder="1" applyAlignment="1">
      <alignment horizontal="left" vertical="center" wrapText="1"/>
    </xf>
    <xf numFmtId="0" fontId="32" fillId="0" borderId="3" xfId="0" applyFont="1" applyBorder="1" applyAlignment="1">
      <alignment vertical="center" wrapText="1"/>
    </xf>
    <xf numFmtId="0" fontId="22" fillId="0" borderId="5" xfId="0" applyFont="1" applyBorder="1" applyAlignment="1">
      <alignment vertical="top" wrapText="1"/>
    </xf>
    <xf numFmtId="0" fontId="32" fillId="0" borderId="0" xfId="0" applyFont="1" applyAlignment="1">
      <alignment horizontal="left" vertical="top" wrapText="1"/>
    </xf>
    <xf numFmtId="0" fontId="32" fillId="0" borderId="12" xfId="0" applyFont="1" applyBorder="1" applyAlignment="1">
      <alignment horizontal="left" vertical="top" wrapText="1"/>
    </xf>
    <xf numFmtId="0" fontId="41" fillId="4" borderId="0" xfId="0" applyFont="1" applyFill="1" applyAlignment="1">
      <alignment horizontal="left" vertical="top" wrapText="1" indent="1"/>
    </xf>
    <xf numFmtId="0" fontId="43" fillId="4" borderId="0" xfId="0" applyFont="1" applyFill="1" applyAlignment="1">
      <alignment horizontal="left" vertical="top" wrapText="1" indent="1"/>
    </xf>
    <xf numFmtId="0" fontId="42" fillId="4" borderId="0" xfId="0" applyFont="1" applyFill="1" applyAlignment="1">
      <alignment horizontal="left" vertical="top" wrapText="1" indent="1"/>
    </xf>
    <xf numFmtId="0" fontId="59" fillId="4" borderId="0" xfId="0" applyFont="1" applyFill="1" applyAlignment="1">
      <alignment horizontal="left" wrapText="1"/>
    </xf>
    <xf numFmtId="0" fontId="32" fillId="4" borderId="3" xfId="0" applyFont="1" applyFill="1" applyBorder="1" applyAlignment="1">
      <alignment vertical="center" wrapText="1"/>
    </xf>
    <xf numFmtId="0" fontId="29" fillId="0" borderId="0" xfId="0" applyFont="1" applyAlignment="1">
      <alignment vertical="top" wrapText="1"/>
    </xf>
    <xf numFmtId="0" fontId="36" fillId="11" borderId="3" xfId="0" applyFont="1" applyFill="1" applyBorder="1" applyAlignment="1">
      <alignment horizontal="left" vertical="top" wrapText="1" indent="1"/>
    </xf>
    <xf numFmtId="0" fontId="52" fillId="0" borderId="0" xfId="0" applyFont="1" applyAlignment="1">
      <alignment vertical="top" wrapText="1"/>
    </xf>
    <xf numFmtId="0" fontId="47" fillId="9" borderId="8" xfId="0" applyFont="1" applyFill="1" applyBorder="1" applyAlignment="1">
      <alignment horizontal="left" vertical="center" wrapText="1" indent="1"/>
    </xf>
    <xf numFmtId="0" fontId="47" fillId="9" borderId="8" xfId="0" applyFont="1" applyFill="1" applyBorder="1" applyAlignment="1">
      <alignment horizontal="left" vertical="top" wrapText="1" indent="1"/>
    </xf>
    <xf numFmtId="0" fontId="13" fillId="11" borderId="3" xfId="0" applyFont="1" applyFill="1" applyBorder="1" applyAlignment="1">
      <alignment horizontal="left" vertical="top" wrapText="1" indent="1"/>
    </xf>
    <xf numFmtId="0" fontId="32" fillId="9" borderId="8" xfId="0" applyFont="1" applyFill="1" applyBorder="1" applyAlignment="1">
      <alignment horizontal="left" vertical="top" wrapText="1"/>
    </xf>
    <xf numFmtId="0" fontId="32" fillId="9" borderId="7" xfId="0" applyFont="1" applyFill="1" applyBorder="1" applyAlignment="1">
      <alignment horizontal="left" vertical="top" wrapText="1"/>
    </xf>
    <xf numFmtId="0" fontId="47" fillId="0" borderId="17" xfId="0" applyFont="1" applyBorder="1" applyAlignment="1">
      <alignment horizontal="left" vertical="top" wrapText="1"/>
    </xf>
    <xf numFmtId="0" fontId="47" fillId="9" borderId="4" xfId="0" applyFont="1" applyFill="1" applyBorder="1" applyAlignment="1">
      <alignment horizontal="left" vertical="center" wrapText="1" indent="1"/>
    </xf>
    <xf numFmtId="0" fontId="47" fillId="9" borderId="3" xfId="0" applyFont="1" applyFill="1" applyBorder="1" applyAlignment="1">
      <alignment horizontal="left" vertical="center" wrapText="1" indent="1"/>
    </xf>
    <xf numFmtId="0" fontId="32" fillId="0" borderId="18" xfId="0" applyFont="1" applyBorder="1" applyAlignment="1">
      <alignment horizontal="left" vertical="top" wrapText="1"/>
    </xf>
    <xf numFmtId="0" fontId="32" fillId="0" borderId="8" xfId="0" applyFont="1" applyBorder="1" applyAlignment="1">
      <alignment horizontal="left" vertical="top" wrapText="1"/>
    </xf>
    <xf numFmtId="0" fontId="32" fillId="0" borderId="7" xfId="0" applyFont="1" applyBorder="1" applyAlignment="1">
      <alignment horizontal="left" vertical="top" wrapText="1"/>
    </xf>
    <xf numFmtId="0" fontId="47" fillId="9" borderId="7" xfId="0" applyFont="1" applyFill="1" applyBorder="1" applyAlignment="1">
      <alignment horizontal="left" vertical="top" wrapText="1" indent="1"/>
    </xf>
    <xf numFmtId="0" fontId="0" fillId="0" borderId="3" xfId="0" applyBorder="1" applyAlignment="1">
      <alignment horizontal="left" vertical="top" wrapText="1" indent="1"/>
    </xf>
    <xf numFmtId="0" fontId="32" fillId="0" borderId="9" xfId="0" applyFont="1" applyBorder="1" applyAlignment="1">
      <alignment horizontal="left" vertical="top" wrapText="1"/>
    </xf>
    <xf numFmtId="0" fontId="32" fillId="0" borderId="6" xfId="0" applyFont="1" applyBorder="1" applyAlignment="1">
      <alignment horizontal="left" vertical="top"/>
    </xf>
    <xf numFmtId="0" fontId="32" fillId="0" borderId="0" xfId="0" applyFont="1" applyAlignment="1">
      <alignment horizontal="left" vertical="top"/>
    </xf>
    <xf numFmtId="0" fontId="32" fillId="0" borderId="18" xfId="0" applyFont="1" applyBorder="1" applyAlignment="1">
      <alignment horizontal="left" vertical="top"/>
    </xf>
    <xf numFmtId="0" fontId="32" fillId="0" borderId="19" xfId="0" applyFont="1" applyBorder="1" applyAlignment="1">
      <alignment horizontal="left" vertical="top" wrapText="1"/>
    </xf>
    <xf numFmtId="0" fontId="32" fillId="0" borderId="4" xfId="0" applyFont="1" applyBorder="1" applyAlignment="1">
      <alignment horizontal="left" vertical="top" wrapText="1"/>
    </xf>
    <xf numFmtId="0" fontId="0" fillId="0" borderId="14" xfId="0" applyBorder="1" applyAlignment="1">
      <alignment horizontal="left" vertical="center" wrapText="1" indent="1"/>
    </xf>
    <xf numFmtId="0" fontId="0" fillId="0" borderId="14" xfId="0" applyBorder="1" applyAlignment="1">
      <alignment horizontal="left" vertical="center" indent="1"/>
    </xf>
    <xf numFmtId="0" fontId="0" fillId="0" borderId="14" xfId="0" applyBorder="1" applyAlignment="1">
      <alignment horizontal="center" vertical="center"/>
    </xf>
    <xf numFmtId="0" fontId="57" fillId="0" borderId="0" xfId="0" applyFont="1" applyAlignment="1">
      <alignment horizontal="left" wrapText="1"/>
    </xf>
    <xf numFmtId="0" fontId="15" fillId="0" borderId="0" xfId="0" applyFont="1" applyAlignment="1">
      <alignment horizontal="left" vertical="center" wrapText="1"/>
    </xf>
  </cellXfs>
  <cellStyles count="4">
    <cellStyle name="Comma" xfId="1" builtinId="3"/>
    <cellStyle name="Hyperlink" xfId="3" builtinId="8"/>
    <cellStyle name="Normal" xfId="0" builtinId="0"/>
    <cellStyle name="Per cent" xfId="2" builtinId="5"/>
  </cellStyles>
  <dxfs count="1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255A4"/>
      <color rgb="FF000000"/>
      <color rgb="FF4284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baseline="0">
                <a:solidFill>
                  <a:schemeClr val="tx1"/>
                </a:solidFill>
                <a:latin typeface="+mn-lt"/>
                <a:ea typeface="+mn-ea"/>
                <a:cs typeface="+mn-cs"/>
              </a:defRPr>
            </a:pPr>
            <a:r>
              <a:rPr lang="en-US" sz="1400"/>
              <a:t>Percentage total Scope 1 &amp; 2 emissions </a:t>
            </a:r>
            <a:br>
              <a:rPr lang="en-US" sz="1400"/>
            </a:br>
            <a:r>
              <a:rPr lang="en-US" sz="1400"/>
              <a:t>generated by Centuria Capital Group</a:t>
            </a:r>
          </a:p>
        </c:rich>
      </c:tx>
      <c:layout>
        <c:manualLayout>
          <c:xMode val="edge"/>
          <c:yMode val="edge"/>
          <c:x val="0.15966352531284794"/>
          <c:y val="0"/>
        </c:manualLayout>
      </c:layout>
      <c:overlay val="0"/>
      <c:spPr>
        <a:noFill/>
        <a:ln>
          <a:noFill/>
        </a:ln>
        <a:effectLst/>
      </c:spPr>
      <c:txPr>
        <a:bodyPr rot="0" spcFirstLastPara="1" vertOverflow="ellipsis" vert="horz" wrap="square" anchor="ctr" anchorCtr="1"/>
        <a:lstStyle/>
        <a:p>
          <a:pPr algn="l">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22922009228077966"/>
          <c:y val="0.25140725980886958"/>
          <c:w val="0.56095145245142619"/>
          <c:h val="0.64213375049341137"/>
        </c:manualLayout>
      </c:layout>
      <c:pieChart>
        <c:varyColors val="1"/>
        <c:ser>
          <c:idx val="0"/>
          <c:order val="0"/>
          <c:tx>
            <c:strRef>
              <c:f>[1]Graphs!$L$3</c:f>
              <c:strCache>
                <c:ptCount val="1"/>
                <c:pt idx="0">
                  <c:v>tco2e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AAB8-486C-A48F-7FBB3D6AE5B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AAB8-486C-A48F-7FBB3D6AE5B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AAB8-486C-A48F-7FBB3D6AE5B3}"/>
              </c:ext>
            </c:extLst>
          </c:dPt>
          <c:dLbls>
            <c:spPr>
              <a:noFill/>
              <a:ln>
                <a:noFill/>
              </a:ln>
              <a:effectLst/>
            </c:spPr>
            <c:txPr>
              <a:bodyPr rot="0" spcFirstLastPara="1" vertOverflow="ellipsis" vert="horz" wrap="square" anchor="ctr" anchorCtr="1"/>
              <a:lstStyle/>
              <a:p>
                <a:pPr algn="l">
                  <a:defRPr sz="105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[1]Graphs!$K$4:$K$6</c:f>
              <c:strCache>
                <c:ptCount val="3"/>
                <c:pt idx="0">
                  <c:v>Scope 1 (fuel combustion)</c:v>
                </c:pt>
                <c:pt idx="1">
                  <c:v>Scope 1 (refrigerant leakage) </c:v>
                </c:pt>
                <c:pt idx="2">
                  <c:v>Scope 2 (location based) </c:v>
                </c:pt>
              </c:strCache>
            </c:strRef>
          </c:cat>
          <c:val>
            <c:numRef>
              <c:f>[1]Graphs!$L$4:$L$6</c:f>
              <c:numCache>
                <c:formatCode>General</c:formatCode>
                <c:ptCount val="3"/>
                <c:pt idx="0">
                  <c:v>2041.1904908910155</c:v>
                </c:pt>
                <c:pt idx="1">
                  <c:v>1970.723</c:v>
                </c:pt>
                <c:pt idx="2">
                  <c:v>23591.616577653902</c:v>
                </c:pt>
              </c:numCache>
            </c:numRef>
          </c:val>
          <c:extLst>
            <c:ext xmlns:c16="http://schemas.microsoft.com/office/drawing/2014/chart" uri="{C3380CC4-5D6E-409C-BE32-E72D297353CC}">
              <c16:uniqueId val="{00000006-AAB8-486C-A48F-7FBB3D6AE5B3}"/>
            </c:ext>
          </c:extLst>
        </c:ser>
        <c:dLbls>
          <c:dLblPos val="outEnd"/>
          <c:showLegendKey val="0"/>
          <c:showVal val="0"/>
          <c:showCatName val="1"/>
          <c:showSerName val="0"/>
          <c:showPercent val="0"/>
          <c:showBubbleSize val="0"/>
          <c:showLeaderLines val="0"/>
        </c:dLbls>
        <c:firstSliceAng val="0"/>
      </c:pieChart>
      <c:spPr>
        <a:noFill/>
        <a:ln>
          <a:noFill/>
        </a:ln>
        <a:effectLst/>
      </c:spPr>
    </c:plotArea>
    <c:legend>
      <c:legendPos val="b"/>
      <c:layout>
        <c:manualLayout>
          <c:xMode val="edge"/>
          <c:yMode val="edge"/>
          <c:x val="7.1341938760470435E-3"/>
          <c:y val="0.92091985193981885"/>
          <c:w val="0.98122113248557619"/>
          <c:h val="7.908014806018121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50">
          <a:solidFill>
            <a:schemeClr val="tx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FY25: Australian Unlisted Funds energy consumption (%)</a:t>
            </a:r>
          </a:p>
        </c:rich>
      </c:tx>
      <c:layout>
        <c:manualLayout>
          <c:xMode val="edge"/>
          <c:yMode val="edge"/>
          <c:x val="0.13908527217101732"/>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2768218480470825"/>
          <c:y val="0.14464608973781334"/>
          <c:w val="0.51441341081247505"/>
          <c:h val="0.67606906288855895"/>
        </c:manualLayout>
      </c:layout>
      <c:pieChart>
        <c:varyColors val="1"/>
        <c:ser>
          <c:idx val="0"/>
          <c:order val="0"/>
          <c:tx>
            <c:strRef>
              <c:f>'[4]Charts for ESG data pack'!$D$55</c:f>
              <c:strCache>
                <c:ptCount val="1"/>
                <c:pt idx="0">
                  <c:v>FY24</c:v>
                </c:pt>
              </c:strCache>
            </c:strRef>
          </c:tx>
          <c:spPr>
            <a:ln w="6350">
              <a:solidFill>
                <a:schemeClr val="bg1">
                  <a:lumMod val="85000"/>
                </a:schemeClr>
              </a:solidFill>
            </a:ln>
          </c:spPr>
          <c:dPt>
            <c:idx val="0"/>
            <c:bubble3D val="0"/>
            <c:spPr>
              <a:solidFill>
                <a:schemeClr val="accent1"/>
              </a:solidFill>
              <a:ln w="6350">
                <a:solidFill>
                  <a:schemeClr val="bg1">
                    <a:lumMod val="85000"/>
                  </a:schemeClr>
                </a:solidFill>
              </a:ln>
              <a:effectLst/>
            </c:spPr>
            <c:extLst>
              <c:ext xmlns:c16="http://schemas.microsoft.com/office/drawing/2014/chart" uri="{C3380CC4-5D6E-409C-BE32-E72D297353CC}">
                <c16:uniqueId val="{00000001-1DB7-4EBB-8449-1EDBFA65EB02}"/>
              </c:ext>
            </c:extLst>
          </c:dPt>
          <c:dPt>
            <c:idx val="1"/>
            <c:bubble3D val="0"/>
            <c:spPr>
              <a:solidFill>
                <a:schemeClr val="accent2"/>
              </a:solidFill>
              <a:ln w="6350">
                <a:solidFill>
                  <a:schemeClr val="bg1">
                    <a:lumMod val="85000"/>
                  </a:schemeClr>
                </a:solidFill>
              </a:ln>
              <a:effectLst/>
            </c:spPr>
            <c:extLst>
              <c:ext xmlns:c16="http://schemas.microsoft.com/office/drawing/2014/chart" uri="{C3380CC4-5D6E-409C-BE32-E72D297353CC}">
                <c16:uniqueId val="{00000003-1DB7-4EBB-8449-1EDBFA65EB02}"/>
              </c:ext>
            </c:extLst>
          </c:dPt>
          <c:dPt>
            <c:idx val="2"/>
            <c:bubble3D val="0"/>
            <c:spPr>
              <a:solidFill>
                <a:schemeClr val="accent6"/>
              </a:solidFill>
              <a:ln w="6350">
                <a:solidFill>
                  <a:schemeClr val="bg1">
                    <a:lumMod val="85000"/>
                  </a:schemeClr>
                </a:solidFill>
              </a:ln>
              <a:effectLst/>
            </c:spPr>
            <c:extLst>
              <c:ext xmlns:c16="http://schemas.microsoft.com/office/drawing/2014/chart" uri="{C3380CC4-5D6E-409C-BE32-E72D297353CC}">
                <c16:uniqueId val="{00000005-1DB7-4EBB-8449-1EDBFA65EB02}"/>
              </c:ext>
            </c:extLst>
          </c:dPt>
          <c:dPt>
            <c:idx val="3"/>
            <c:bubble3D val="0"/>
            <c:spPr>
              <a:solidFill>
                <a:schemeClr val="accent4"/>
              </a:solidFill>
              <a:ln w="6350">
                <a:solidFill>
                  <a:schemeClr val="bg1">
                    <a:lumMod val="85000"/>
                  </a:schemeClr>
                </a:solidFill>
              </a:ln>
              <a:effectLst/>
            </c:spPr>
            <c:extLst>
              <c:ext xmlns:c16="http://schemas.microsoft.com/office/drawing/2014/chart" uri="{C3380CC4-5D6E-409C-BE32-E72D297353CC}">
                <c16:uniqueId val="{00000007-1DB7-4EBB-8449-1EDBFA65EB02}"/>
              </c:ext>
            </c:extLst>
          </c:dPt>
          <c:dLbls>
            <c:dLbl>
              <c:idx val="2"/>
              <c:layout>
                <c:manualLayout>
                  <c:x val="-2.1967331990335917E-2"/>
                  <c:y val="-5.0268355878593076E-3"/>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4308141585464324"/>
                      <c:h val="0.10016025641025643"/>
                    </c:manualLayout>
                  </c15:layout>
                </c:ext>
                <c:ext xmlns:c16="http://schemas.microsoft.com/office/drawing/2014/chart" uri="{C3380CC4-5D6E-409C-BE32-E72D297353CC}">
                  <c16:uniqueId val="{00000005-1DB7-4EBB-8449-1EDBFA65EB02}"/>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'[4]Charts for ESG data pack'!$B$56:$B$59</c:f>
              <c:strCache>
                <c:ptCount val="4"/>
                <c:pt idx="0">
                  <c:v>Natural Gas </c:v>
                </c:pt>
                <c:pt idx="1">
                  <c:v>Diesel </c:v>
                </c:pt>
                <c:pt idx="2">
                  <c:v>Purchased non-renewable electricity</c:v>
                </c:pt>
                <c:pt idx="3">
                  <c:v>Onsite solar consumed </c:v>
                </c:pt>
              </c:strCache>
            </c:strRef>
          </c:cat>
          <c:val>
            <c:numRef>
              <c:f>'[4]Charts for ESG data pack'!$D$56:$D$59</c:f>
              <c:numCache>
                <c:formatCode>General</c:formatCode>
                <c:ptCount val="4"/>
                <c:pt idx="0">
                  <c:v>4977.7440751012955</c:v>
                </c:pt>
                <c:pt idx="1">
                  <c:v>130.93955214500701</c:v>
                </c:pt>
                <c:pt idx="2">
                  <c:v>26595.420600482761</c:v>
                </c:pt>
                <c:pt idx="3">
                  <c:v>5552.2764219498022</c:v>
                </c:pt>
              </c:numCache>
            </c:numRef>
          </c:val>
          <c:extLst>
            <c:ext xmlns:c16="http://schemas.microsoft.com/office/drawing/2014/chart" uri="{C3380CC4-5D6E-409C-BE32-E72D297353CC}">
              <c16:uniqueId val="{00000008-1DB7-4EBB-8449-1EDBFA65EB02}"/>
            </c:ext>
          </c:extLst>
        </c:ser>
        <c:dLbls>
          <c:dLblPos val="outEnd"/>
          <c:showLegendKey val="0"/>
          <c:showVal val="0"/>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FY23:</a:t>
            </a:r>
            <a:r>
              <a:rPr lang="en-AU" baseline="0"/>
              <a:t> Total </a:t>
            </a:r>
            <a:r>
              <a:rPr lang="en-AU"/>
              <a:t>Scope</a:t>
            </a:r>
            <a:r>
              <a:rPr lang="en-AU" baseline="0"/>
              <a:t> 1 &amp; 2 Emissions generated by Centuria (tCO2e)</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pieChart>
        <c:varyColors val="1"/>
        <c:ser>
          <c:idx val="0"/>
          <c:order val="0"/>
          <c:tx>
            <c:strRef>
              <c:f>'working_Charts-Graphs'!$C$3</c:f>
              <c:strCache>
                <c:ptCount val="1"/>
                <c:pt idx="0">
                  <c:v>FY23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D3-46AC-A1C8-1A710997DB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777D-4B38-BFD3-349F5734542A}"/>
              </c:ext>
            </c:extLst>
          </c:dPt>
          <c:dLbls>
            <c:dLbl>
              <c:idx val="1"/>
              <c:layout>
                <c:manualLayout>
                  <c:x val="-0.11071595553192069"/>
                  <c:y val="-7.08333534740508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77D-4B38-BFD3-349F5734542A}"/>
                </c:ext>
              </c:extLst>
            </c:dLbl>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'working_Charts-Graphs'!$B$5:$B$6</c:f>
              <c:strCache>
                <c:ptCount val="2"/>
                <c:pt idx="0">
                  <c:v>Scope 1</c:v>
                </c:pt>
                <c:pt idx="1">
                  <c:v>Scope 2 (location based) </c:v>
                </c:pt>
              </c:strCache>
            </c:strRef>
          </c:cat>
          <c:val>
            <c:numRef>
              <c:f>'working_Charts-Graphs'!$C$5:$C$6</c:f>
              <c:numCache>
                <c:formatCode>_-* #,##0_-;\-* #,##0_-;_-* "-"??_-;_-@_-</c:formatCode>
                <c:ptCount val="2"/>
                <c:pt idx="0">
                  <c:v>2333</c:v>
                </c:pt>
                <c:pt idx="1">
                  <c:v>25006</c:v>
                </c:pt>
              </c:numCache>
            </c:numRef>
          </c:val>
          <c:extLst>
            <c:ext xmlns:c16="http://schemas.microsoft.com/office/drawing/2014/chart" uri="{C3380CC4-5D6E-409C-BE32-E72D297353CC}">
              <c16:uniqueId val="{00000000-777D-4B38-BFD3-349F5734542A}"/>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FY23: Total waste generated </a:t>
            </a:r>
            <a:r>
              <a:rPr lang="en-AU" baseline="0"/>
              <a:t>by Centuria (t)</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FB-4BEA-A8FB-E1C9637F963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FB-4BEA-A8FB-E1C9637F963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'working_Charts-Graphs'!$B$41:$B$42</c:f>
              <c:strCache>
                <c:ptCount val="2"/>
                <c:pt idx="0">
                  <c:v>Waste to landfill </c:v>
                </c:pt>
                <c:pt idx="1">
                  <c:v>Waste diverted </c:v>
                </c:pt>
              </c:strCache>
            </c:strRef>
          </c:cat>
          <c:val>
            <c:numRef>
              <c:f>'working_Charts-Graphs'!$C$41:$C$42</c:f>
              <c:numCache>
                <c:formatCode>_-* #,##0_-;\-* #,##0_-;_-* "-"??_-;_-@_-</c:formatCode>
                <c:ptCount val="2"/>
                <c:pt idx="0">
                  <c:v>5184</c:v>
                </c:pt>
                <c:pt idx="1">
                  <c:v>1798</c:v>
                </c:pt>
              </c:numCache>
            </c:numRef>
          </c:val>
          <c:extLst>
            <c:ext xmlns:c16="http://schemas.microsoft.com/office/drawing/2014/chart" uri="{C3380CC4-5D6E-409C-BE32-E72D297353CC}">
              <c16:uniqueId val="{00000000-2F74-44DE-98DF-AF2FB4DE7FA5}"/>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FY23:</a:t>
            </a:r>
            <a:r>
              <a:rPr lang="en-AU" baseline="0"/>
              <a:t> Total energy consumed by Centuria (MWh)</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barChart>
        <c:barDir val="bar"/>
        <c:grouping val="clustered"/>
        <c:varyColors val="0"/>
        <c:ser>
          <c:idx val="0"/>
          <c:order val="0"/>
          <c:tx>
            <c:strRef>
              <c:f>'working_Charts-Graphs'!$B$53:$C$53</c:f>
              <c:strCache>
                <c:ptCount val="2"/>
                <c:pt idx="0">
                  <c:v>Natural Gas</c:v>
                </c:pt>
                <c:pt idx="1">
                  <c:v>MWh</c:v>
                </c:pt>
              </c:strCache>
            </c:strRef>
          </c:tx>
          <c:spPr>
            <a:solidFill>
              <a:schemeClr val="accent1"/>
            </a:solidFill>
            <a:ln>
              <a:noFill/>
            </a:ln>
            <a:effectLst/>
          </c:spPr>
          <c:invertIfNegative val="0"/>
          <c:cat>
            <c:strRef>
              <c:f>'working_Charts-Graphs'!$D$52</c:f>
              <c:strCache>
                <c:ptCount val="1"/>
                <c:pt idx="0">
                  <c:v>FY23</c:v>
                </c:pt>
              </c:strCache>
            </c:strRef>
          </c:cat>
          <c:val>
            <c:numRef>
              <c:f>'working_Charts-Graphs'!$D$53</c:f>
              <c:numCache>
                <c:formatCode>#,##0</c:formatCode>
                <c:ptCount val="1"/>
                <c:pt idx="0">
                  <c:v>11999.295277777777</c:v>
                </c:pt>
              </c:numCache>
            </c:numRef>
          </c:val>
          <c:extLst>
            <c:ext xmlns:c16="http://schemas.microsoft.com/office/drawing/2014/chart" uri="{C3380CC4-5D6E-409C-BE32-E72D297353CC}">
              <c16:uniqueId val="{00000000-CF08-4F76-94E2-D65174828E91}"/>
            </c:ext>
          </c:extLst>
        </c:ser>
        <c:ser>
          <c:idx val="1"/>
          <c:order val="1"/>
          <c:tx>
            <c:strRef>
              <c:f>'working_Charts-Graphs'!$B$54:$C$54</c:f>
              <c:strCache>
                <c:ptCount val="2"/>
                <c:pt idx="0">
                  <c:v>Diesel</c:v>
                </c:pt>
                <c:pt idx="1">
                  <c:v>MWh</c:v>
                </c:pt>
              </c:strCache>
            </c:strRef>
          </c:tx>
          <c:spPr>
            <a:solidFill>
              <a:schemeClr val="accent2"/>
            </a:solidFill>
            <a:ln>
              <a:noFill/>
            </a:ln>
            <a:effectLst/>
          </c:spPr>
          <c:invertIfNegative val="0"/>
          <c:cat>
            <c:strRef>
              <c:f>'working_Charts-Graphs'!$D$52</c:f>
              <c:strCache>
                <c:ptCount val="1"/>
                <c:pt idx="0">
                  <c:v>FY23</c:v>
                </c:pt>
              </c:strCache>
            </c:strRef>
          </c:cat>
          <c:val>
            <c:numRef>
              <c:f>'working_Charts-Graphs'!$D$54</c:f>
              <c:numCache>
                <c:formatCode>#,##0</c:formatCode>
                <c:ptCount val="1"/>
                <c:pt idx="0">
                  <c:v>380.0486777116476</c:v>
                </c:pt>
              </c:numCache>
            </c:numRef>
          </c:val>
          <c:extLst>
            <c:ext xmlns:c16="http://schemas.microsoft.com/office/drawing/2014/chart" uri="{C3380CC4-5D6E-409C-BE32-E72D297353CC}">
              <c16:uniqueId val="{00000001-CF08-4F76-94E2-D65174828E91}"/>
            </c:ext>
          </c:extLst>
        </c:ser>
        <c:ser>
          <c:idx val="2"/>
          <c:order val="2"/>
          <c:tx>
            <c:strRef>
              <c:f>'working_Charts-Graphs'!$B$55:$C$55</c:f>
              <c:strCache>
                <c:ptCount val="2"/>
                <c:pt idx="0">
                  <c:v>Purchased non-renewable electricity </c:v>
                </c:pt>
                <c:pt idx="1">
                  <c:v>MWh</c:v>
                </c:pt>
              </c:strCache>
            </c:strRef>
          </c:tx>
          <c:spPr>
            <a:solidFill>
              <a:schemeClr val="accent3"/>
            </a:solidFill>
            <a:ln>
              <a:noFill/>
            </a:ln>
            <a:effectLst/>
          </c:spPr>
          <c:invertIfNegative val="0"/>
          <c:cat>
            <c:strRef>
              <c:f>'working_Charts-Graphs'!$D$52</c:f>
              <c:strCache>
                <c:ptCount val="1"/>
                <c:pt idx="0">
                  <c:v>FY23</c:v>
                </c:pt>
              </c:strCache>
            </c:strRef>
          </c:cat>
          <c:val>
            <c:numRef>
              <c:f>'working_Charts-Graphs'!$D$55</c:f>
              <c:numCache>
                <c:formatCode>#,##0</c:formatCode>
                <c:ptCount val="1"/>
                <c:pt idx="0">
                  <c:v>40789.646999999997</c:v>
                </c:pt>
              </c:numCache>
            </c:numRef>
          </c:val>
          <c:extLst>
            <c:ext xmlns:c16="http://schemas.microsoft.com/office/drawing/2014/chart" uri="{C3380CC4-5D6E-409C-BE32-E72D297353CC}">
              <c16:uniqueId val="{00000002-CF08-4F76-94E2-D65174828E91}"/>
            </c:ext>
          </c:extLst>
        </c:ser>
        <c:ser>
          <c:idx val="3"/>
          <c:order val="3"/>
          <c:tx>
            <c:strRef>
              <c:f>'working_Charts-Graphs'!$B$56:$C$56</c:f>
              <c:strCache>
                <c:ptCount val="2"/>
                <c:pt idx="0">
                  <c:v>Onsite solar consumed </c:v>
                </c:pt>
                <c:pt idx="1">
                  <c:v>MWh</c:v>
                </c:pt>
              </c:strCache>
            </c:strRef>
          </c:tx>
          <c:spPr>
            <a:solidFill>
              <a:schemeClr val="accent4"/>
            </a:solidFill>
            <a:ln>
              <a:noFill/>
            </a:ln>
            <a:effectLst/>
          </c:spPr>
          <c:invertIfNegative val="0"/>
          <c:cat>
            <c:strRef>
              <c:f>'working_Charts-Graphs'!$D$52</c:f>
              <c:strCache>
                <c:ptCount val="1"/>
                <c:pt idx="0">
                  <c:v>FY23</c:v>
                </c:pt>
              </c:strCache>
            </c:strRef>
          </c:cat>
          <c:val>
            <c:numRef>
              <c:f>'working_Charts-Graphs'!$D$56</c:f>
              <c:numCache>
                <c:formatCode>#,##0</c:formatCode>
                <c:ptCount val="1"/>
                <c:pt idx="0">
                  <c:v>709.93100000000004</c:v>
                </c:pt>
              </c:numCache>
            </c:numRef>
          </c:val>
          <c:extLst>
            <c:ext xmlns:c16="http://schemas.microsoft.com/office/drawing/2014/chart" uri="{C3380CC4-5D6E-409C-BE32-E72D297353CC}">
              <c16:uniqueId val="{00000003-CF08-4F76-94E2-D65174828E91}"/>
            </c:ext>
          </c:extLst>
        </c:ser>
        <c:dLbls>
          <c:showLegendKey val="0"/>
          <c:showVal val="0"/>
          <c:showCatName val="0"/>
          <c:showSerName val="0"/>
          <c:showPercent val="0"/>
          <c:showBubbleSize val="0"/>
        </c:dLbls>
        <c:gapWidth val="182"/>
        <c:axId val="292191983"/>
        <c:axId val="3357264"/>
      </c:barChart>
      <c:catAx>
        <c:axId val="2921919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264"/>
        <c:crosses val="autoZero"/>
        <c:auto val="1"/>
        <c:lblAlgn val="ctr"/>
        <c:lblOffset val="100"/>
        <c:noMultiLvlLbl val="0"/>
      </c:catAx>
      <c:valAx>
        <c:axId val="33572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191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FY23:</a:t>
            </a:r>
            <a:r>
              <a:rPr lang="en-US" baseline="0"/>
              <a:t>Onsite solar performance in Australia (MWh)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'working_Charts-Graphs'!$D$74</c:f>
              <c:strCache>
                <c:ptCount val="1"/>
                <c:pt idx="0">
                  <c:v>FY23</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34D-4033-AD27-04606A392A84}"/>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3-434D-4033-AD27-04606A392A84}"/>
              </c:ext>
            </c:extLst>
          </c:dPt>
          <c:cat>
            <c:strRef>
              <c:f>'working_Charts-Graphs'!$B$76:$B$79</c:f>
              <c:strCache>
                <c:ptCount val="4"/>
                <c:pt idx="0">
                  <c:v>Onsite renewable generated (retail)</c:v>
                </c:pt>
                <c:pt idx="1">
                  <c:v>Onsite renewable generated</c:v>
                </c:pt>
                <c:pt idx="2">
                  <c:v>Onsite solar consumed </c:v>
                </c:pt>
                <c:pt idx="3">
                  <c:v>Onsite renewable exported</c:v>
                </c:pt>
              </c:strCache>
            </c:strRef>
          </c:cat>
          <c:val>
            <c:numRef>
              <c:f>'working_Charts-Graphs'!$D$76:$D$79</c:f>
              <c:numCache>
                <c:formatCode>#,##0</c:formatCode>
                <c:ptCount val="4"/>
                <c:pt idx="0">
                  <c:v>2718.9780000000001</c:v>
                </c:pt>
                <c:pt idx="1">
                  <c:v>819.34400000000005</c:v>
                </c:pt>
                <c:pt idx="2">
                  <c:v>710</c:v>
                </c:pt>
                <c:pt idx="3">
                  <c:v>109</c:v>
                </c:pt>
              </c:numCache>
            </c:numRef>
          </c:val>
          <c:extLst>
            <c:ext xmlns:c16="http://schemas.microsoft.com/office/drawing/2014/chart" uri="{C3380CC4-5D6E-409C-BE32-E72D297353CC}">
              <c16:uniqueId val="{00000000-7D10-4C4D-A34C-1903C1B34116}"/>
            </c:ext>
          </c:extLst>
        </c:ser>
        <c:dLbls>
          <c:showLegendKey val="0"/>
          <c:showVal val="0"/>
          <c:showCatName val="0"/>
          <c:showSerName val="0"/>
          <c:showPercent val="0"/>
          <c:showBubbleSize val="0"/>
        </c:dLbls>
        <c:gapWidth val="150"/>
        <c:axId val="352496383"/>
        <c:axId val="3350544"/>
      </c:barChart>
      <c:catAx>
        <c:axId val="35249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0544"/>
        <c:crosses val="autoZero"/>
        <c:auto val="1"/>
        <c:lblAlgn val="ctr"/>
        <c:lblOffset val="100"/>
        <c:noMultiLvlLbl val="0"/>
      </c:catAx>
      <c:valAx>
        <c:axId val="3350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4963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FY23: Onsite</a:t>
            </a:r>
            <a:r>
              <a:rPr lang="en-AU" baseline="0"/>
              <a:t> solar performance for Centuria Office REIT (MWh)</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barChart>
        <c:barDir val="col"/>
        <c:grouping val="clustered"/>
        <c:varyColors val="0"/>
        <c:ser>
          <c:idx val="0"/>
          <c:order val="0"/>
          <c:tx>
            <c:strRef>
              <c:f>'working_Charts-Graphs'!$B$99:$C$99</c:f>
              <c:strCache>
                <c:ptCount val="2"/>
                <c:pt idx="0">
                  <c:v>Onsite renewable generated</c:v>
                </c:pt>
                <c:pt idx="1">
                  <c:v>MWh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'working_Charts-Graphs'!$D$98</c:f>
              <c:strCache>
                <c:ptCount val="1"/>
                <c:pt idx="0">
                  <c:v>FY23</c:v>
                </c:pt>
              </c:strCache>
            </c:strRef>
          </c:cat>
          <c:val>
            <c:numRef>
              <c:f>'working_Charts-Graphs'!$D$99</c:f>
              <c:numCache>
                <c:formatCode>#,##0</c:formatCode>
                <c:ptCount val="1"/>
                <c:pt idx="0">
                  <c:v>675.01400000000001</c:v>
                </c:pt>
              </c:numCache>
            </c:numRef>
          </c:val>
          <c:extLst>
            <c:ext xmlns:c16="http://schemas.microsoft.com/office/drawing/2014/chart" uri="{C3380CC4-5D6E-409C-BE32-E72D297353CC}">
              <c16:uniqueId val="{00000000-3761-48B9-86A8-B7637DE4308F}"/>
            </c:ext>
          </c:extLst>
        </c:ser>
        <c:ser>
          <c:idx val="1"/>
          <c:order val="1"/>
          <c:tx>
            <c:strRef>
              <c:f>'working_Charts-Graphs'!$B$100:$C$100</c:f>
              <c:strCache>
                <c:ptCount val="2"/>
                <c:pt idx="0">
                  <c:v>Onsite solar consumed </c:v>
                </c:pt>
                <c:pt idx="1">
                  <c:v>MWh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'working_Charts-Graphs'!$D$98</c:f>
              <c:strCache>
                <c:ptCount val="1"/>
                <c:pt idx="0">
                  <c:v>FY23</c:v>
                </c:pt>
              </c:strCache>
            </c:strRef>
          </c:cat>
          <c:val>
            <c:numRef>
              <c:f>'working_Charts-Graphs'!$D$100</c:f>
              <c:numCache>
                <c:formatCode>#,##0</c:formatCode>
                <c:ptCount val="1"/>
                <c:pt idx="0">
                  <c:v>579.41999999999996</c:v>
                </c:pt>
              </c:numCache>
            </c:numRef>
          </c:val>
          <c:extLst>
            <c:ext xmlns:c16="http://schemas.microsoft.com/office/drawing/2014/chart" uri="{C3380CC4-5D6E-409C-BE32-E72D297353CC}">
              <c16:uniqueId val="{00000001-3761-48B9-86A8-B7637DE4308F}"/>
            </c:ext>
          </c:extLst>
        </c:ser>
        <c:ser>
          <c:idx val="2"/>
          <c:order val="2"/>
          <c:tx>
            <c:strRef>
              <c:f>'working_Charts-Graphs'!$B$101:$C$101</c:f>
              <c:strCache>
                <c:ptCount val="2"/>
                <c:pt idx="0">
                  <c:v>Onsite renewable exported</c:v>
                </c:pt>
                <c:pt idx="1">
                  <c:v>MWh</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'working_Charts-Graphs'!$D$98</c:f>
              <c:strCache>
                <c:ptCount val="1"/>
                <c:pt idx="0">
                  <c:v>FY23</c:v>
                </c:pt>
              </c:strCache>
            </c:strRef>
          </c:cat>
          <c:val>
            <c:numRef>
              <c:f>'working_Charts-Graphs'!$D$101</c:f>
              <c:numCache>
                <c:formatCode>#,##0</c:formatCode>
                <c:ptCount val="1"/>
                <c:pt idx="0">
                  <c:v>95.594999999999999</c:v>
                </c:pt>
              </c:numCache>
            </c:numRef>
          </c:val>
          <c:extLst>
            <c:ext xmlns:c16="http://schemas.microsoft.com/office/drawing/2014/chart" uri="{C3380CC4-5D6E-409C-BE32-E72D297353CC}">
              <c16:uniqueId val="{00000002-3761-48B9-86A8-B7637DE4308F}"/>
            </c:ext>
          </c:extLst>
        </c:ser>
        <c:dLbls>
          <c:dLblPos val="outEnd"/>
          <c:showLegendKey val="0"/>
          <c:showVal val="1"/>
          <c:showCatName val="0"/>
          <c:showSerName val="0"/>
          <c:showPercent val="0"/>
          <c:showBubbleSize val="0"/>
        </c:dLbls>
        <c:gapWidth val="219"/>
        <c:overlap val="-27"/>
        <c:axId val="270044719"/>
        <c:axId val="40579951"/>
      </c:barChart>
      <c:catAx>
        <c:axId val="270044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79951"/>
        <c:crosses val="autoZero"/>
        <c:auto val="1"/>
        <c:lblAlgn val="ctr"/>
        <c:lblOffset val="100"/>
        <c:noMultiLvlLbl val="0"/>
      </c:catAx>
      <c:valAx>
        <c:axId val="40579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0044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FY23: Onsite solar performance for Unlisted funds (MWh)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'working_Charts-Graphs'!$B$121:$C$121</c:f>
              <c:strCache>
                <c:ptCount val="2"/>
                <c:pt idx="0">
                  <c:v>Onsite renewable generated (retail)</c:v>
                </c:pt>
                <c:pt idx="1">
                  <c:v>MWh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'working_Charts-Graphs'!$D$120</c:f>
              <c:strCache>
                <c:ptCount val="1"/>
                <c:pt idx="0">
                  <c:v>FY23</c:v>
                </c:pt>
              </c:strCache>
            </c:strRef>
          </c:cat>
          <c:val>
            <c:numRef>
              <c:f>'working_Charts-Graphs'!$D$121</c:f>
              <c:numCache>
                <c:formatCode>#,##0</c:formatCode>
                <c:ptCount val="1"/>
                <c:pt idx="0">
                  <c:v>2718.9780000000001</c:v>
                </c:pt>
              </c:numCache>
            </c:numRef>
          </c:val>
          <c:extLst>
            <c:ext xmlns:c16="http://schemas.microsoft.com/office/drawing/2014/chart" uri="{C3380CC4-5D6E-409C-BE32-E72D297353CC}">
              <c16:uniqueId val="{00000000-930A-425D-9068-7CFDAC1425A1}"/>
            </c:ext>
          </c:extLst>
        </c:ser>
        <c:ser>
          <c:idx val="1"/>
          <c:order val="1"/>
          <c:tx>
            <c:strRef>
              <c:f>'working_Charts-Graphs'!$B$122:$C$122</c:f>
              <c:strCache>
                <c:ptCount val="2"/>
                <c:pt idx="0">
                  <c:v>Onsite renewable generated</c:v>
                </c:pt>
                <c:pt idx="1">
                  <c:v>MWh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'working_Charts-Graphs'!$D$120</c:f>
              <c:strCache>
                <c:ptCount val="1"/>
                <c:pt idx="0">
                  <c:v>FY23</c:v>
                </c:pt>
              </c:strCache>
            </c:strRef>
          </c:cat>
          <c:val>
            <c:numRef>
              <c:f>'working_Charts-Graphs'!$D$122</c:f>
              <c:numCache>
                <c:formatCode>#,##0</c:formatCode>
                <c:ptCount val="1"/>
                <c:pt idx="0">
                  <c:v>144.33008999999998</c:v>
                </c:pt>
              </c:numCache>
            </c:numRef>
          </c:val>
          <c:extLst>
            <c:ext xmlns:c16="http://schemas.microsoft.com/office/drawing/2014/chart" uri="{C3380CC4-5D6E-409C-BE32-E72D297353CC}">
              <c16:uniqueId val="{00000001-930A-425D-9068-7CFDAC1425A1}"/>
            </c:ext>
          </c:extLst>
        </c:ser>
        <c:ser>
          <c:idx val="2"/>
          <c:order val="2"/>
          <c:tx>
            <c:strRef>
              <c:f>'working_Charts-Graphs'!$B$123:$C$123</c:f>
              <c:strCache>
                <c:ptCount val="2"/>
                <c:pt idx="0">
                  <c:v>Onsite solar consumed </c:v>
                </c:pt>
                <c:pt idx="1">
                  <c:v>MWh</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'working_Charts-Graphs'!$D$120</c:f>
              <c:strCache>
                <c:ptCount val="1"/>
                <c:pt idx="0">
                  <c:v>FY23</c:v>
                </c:pt>
              </c:strCache>
            </c:strRef>
          </c:cat>
          <c:val>
            <c:numRef>
              <c:f>'working_Charts-Graphs'!$D$123</c:f>
              <c:numCache>
                <c:formatCode>#,##0</c:formatCode>
                <c:ptCount val="1"/>
                <c:pt idx="0">
                  <c:v>130.51113000000001</c:v>
                </c:pt>
              </c:numCache>
            </c:numRef>
          </c:val>
          <c:extLst>
            <c:ext xmlns:c16="http://schemas.microsoft.com/office/drawing/2014/chart" uri="{C3380CC4-5D6E-409C-BE32-E72D297353CC}">
              <c16:uniqueId val="{00000002-930A-425D-9068-7CFDAC1425A1}"/>
            </c:ext>
          </c:extLst>
        </c:ser>
        <c:ser>
          <c:idx val="3"/>
          <c:order val="3"/>
          <c:tx>
            <c:strRef>
              <c:f>'working_Charts-Graphs'!$B$124:$C$124</c:f>
              <c:strCache>
                <c:ptCount val="2"/>
                <c:pt idx="0">
                  <c:v>Onsite renewable exported</c:v>
                </c:pt>
                <c:pt idx="1">
                  <c:v>MWh</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'working_Charts-Graphs'!$D$120</c:f>
              <c:strCache>
                <c:ptCount val="1"/>
                <c:pt idx="0">
                  <c:v>FY23</c:v>
                </c:pt>
              </c:strCache>
            </c:strRef>
          </c:cat>
          <c:val>
            <c:numRef>
              <c:f>'working_Charts-Graphs'!$D$124</c:f>
              <c:numCache>
                <c:formatCode>#,##0</c:formatCode>
                <c:ptCount val="1"/>
                <c:pt idx="0">
                  <c:v>13.818959999999999</c:v>
                </c:pt>
              </c:numCache>
            </c:numRef>
          </c:val>
          <c:extLst>
            <c:ext xmlns:c16="http://schemas.microsoft.com/office/drawing/2014/chart" uri="{C3380CC4-5D6E-409C-BE32-E72D297353CC}">
              <c16:uniqueId val="{00000001-CE29-4ADC-A9EE-52C4DE44044C}"/>
            </c:ext>
          </c:extLst>
        </c:ser>
        <c:dLbls>
          <c:dLblPos val="outEnd"/>
          <c:showLegendKey val="0"/>
          <c:showVal val="1"/>
          <c:showCatName val="0"/>
          <c:showSerName val="0"/>
          <c:showPercent val="0"/>
          <c:showBubbleSize val="0"/>
        </c:dLbls>
        <c:gapWidth val="219"/>
        <c:overlap val="-27"/>
        <c:axId val="287439007"/>
        <c:axId val="2049297343"/>
      </c:barChart>
      <c:catAx>
        <c:axId val="287439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9297343"/>
        <c:crosses val="autoZero"/>
        <c:auto val="1"/>
        <c:lblAlgn val="ctr"/>
        <c:lblOffset val="100"/>
        <c:noMultiLvlLbl val="0"/>
      </c:catAx>
      <c:valAx>
        <c:axId val="20492973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7439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FY23: Energy</a:t>
            </a:r>
            <a:r>
              <a:rPr lang="en-US" baseline="0"/>
              <a:t> consumed in Centuria Office REIT (MWh)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'working_Charts-Graphs'!$Q$97</c:f>
              <c:strCache>
                <c:ptCount val="1"/>
                <c:pt idx="0">
                  <c:v>FY23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71-499C-8AFF-CB6BFC3C381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71-499C-8AFF-CB6BFC3C38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71-499C-8AFF-CB6BFC3C38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E3F4-471D-B533-92CC69D24824}"/>
              </c:ext>
            </c:extLst>
          </c:dPt>
          <c:dLbls>
            <c:dLbl>
              <c:idx val="3"/>
              <c:layout>
                <c:manualLayout>
                  <c:x val="-0.17057523709697561"/>
                  <c:y val="3.8264431090649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3F4-471D-B533-92CC69D24824}"/>
                </c:ext>
              </c:extLst>
            </c:dLbl>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multiLvlStrRef>
              <c:f>'working_Charts-Graphs'!$O$98:$P$101</c:f>
              <c:multiLvlStrCache>
                <c:ptCount val="4"/>
                <c:lvl>
                  <c:pt idx="0">
                    <c:v>MWh</c:v>
                  </c:pt>
                  <c:pt idx="1">
                    <c:v>MWh</c:v>
                  </c:pt>
                  <c:pt idx="2">
                    <c:v>MWh</c:v>
                  </c:pt>
                  <c:pt idx="3">
                    <c:v>MWh</c:v>
                  </c:pt>
                </c:lvl>
                <c:lvl>
                  <c:pt idx="0">
                    <c:v>Natural Gas</c:v>
                  </c:pt>
                  <c:pt idx="1">
                    <c:v>Diesel</c:v>
                  </c:pt>
                  <c:pt idx="2">
                    <c:v>Purchased non-renewable electricity </c:v>
                  </c:pt>
                  <c:pt idx="3">
                    <c:v>Onsite solar consumed </c:v>
                  </c:pt>
                </c:lvl>
              </c:multiLvlStrCache>
            </c:multiLvlStrRef>
          </c:cat>
          <c:val>
            <c:numRef>
              <c:f>'working_Charts-Graphs'!$Q$98:$Q$101</c:f>
              <c:numCache>
                <c:formatCode>#,##0</c:formatCode>
                <c:ptCount val="4"/>
                <c:pt idx="0">
                  <c:v>4044.64</c:v>
                </c:pt>
                <c:pt idx="1">
                  <c:v>242.761</c:v>
                </c:pt>
                <c:pt idx="2">
                  <c:v>11206.3320625</c:v>
                </c:pt>
                <c:pt idx="3">
                  <c:v>579.41999999999996</c:v>
                </c:pt>
              </c:numCache>
            </c:numRef>
          </c:val>
          <c:extLst>
            <c:ext xmlns:c16="http://schemas.microsoft.com/office/drawing/2014/chart" uri="{C3380CC4-5D6E-409C-BE32-E72D297353CC}">
              <c16:uniqueId val="{00000000-E3F4-471D-B533-92CC69D24824}"/>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FY23: Energy</a:t>
            </a:r>
            <a:r>
              <a:rPr lang="en-US" baseline="0"/>
              <a:t> consumed in Unlisted funds (MWh)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'working_Charts-Graphs'!$Q$135</c:f>
              <c:strCache>
                <c:ptCount val="1"/>
                <c:pt idx="0">
                  <c:v>FY23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4F-44B7-89BA-4F6B8E385AF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4F-44B7-89BA-4F6B8E385AF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64F-44B7-89BA-4F6B8E385AFE}"/>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multiLvlStrRef>
              <c:f>'working_Charts-Graphs'!$O$136:$P$138</c:f>
              <c:multiLvlStrCache>
                <c:ptCount val="3"/>
                <c:lvl>
                  <c:pt idx="0">
                    <c:v>MWh</c:v>
                  </c:pt>
                  <c:pt idx="1">
                    <c:v>MWh</c:v>
                  </c:pt>
                  <c:pt idx="2">
                    <c:v>MWh</c:v>
                  </c:pt>
                </c:lvl>
                <c:lvl>
                  <c:pt idx="0">
                    <c:v>Natural Gas</c:v>
                  </c:pt>
                  <c:pt idx="1">
                    <c:v>Diesel</c:v>
                  </c:pt>
                  <c:pt idx="2">
                    <c:v>Purchased non-renewable electricity </c:v>
                  </c:pt>
                </c:lvl>
              </c:multiLvlStrCache>
            </c:multiLvlStrRef>
          </c:cat>
          <c:val>
            <c:numRef>
              <c:f>'working_Charts-Graphs'!$Q$136:$Q$138</c:f>
              <c:numCache>
                <c:formatCode>#,##0</c:formatCode>
                <c:ptCount val="3"/>
                <c:pt idx="0">
                  <c:v>6847.6766456958194</c:v>
                </c:pt>
                <c:pt idx="1">
                  <c:v>137.28767771164758</c:v>
                </c:pt>
                <c:pt idx="2">
                  <c:v>26801.507797499999</c:v>
                </c:pt>
              </c:numCache>
            </c:numRef>
          </c:val>
          <c:extLst>
            <c:ext xmlns:c16="http://schemas.microsoft.com/office/drawing/2014/chart" uri="{C3380CC4-5D6E-409C-BE32-E72D297353CC}">
              <c16:uniqueId val="{00000000-7704-4EA9-B119-804D5569EEEC}"/>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FY23: New Zealand</a:t>
            </a:r>
            <a:r>
              <a:rPr lang="en-AU" baseline="0"/>
              <a:t> Total e</a:t>
            </a:r>
            <a:r>
              <a:rPr lang="en-AU"/>
              <a:t>nergy consumed (MWh)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'working_Charts-Graphs'!$D$141</c:f>
              <c:strCache>
                <c:ptCount val="1"/>
                <c:pt idx="0">
                  <c:v>FY23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48-4DE6-8655-22A365A666D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09F1-4706-9ABB-ABAA8A2EEF0B}"/>
              </c:ext>
            </c:extLst>
          </c:dPt>
          <c:dLbls>
            <c:dLbl>
              <c:idx val="1"/>
              <c:layout>
                <c:manualLayout>
                  <c:x val="-9.7100846164516572E-2"/>
                  <c:y val="-6.94444444444444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F1-4706-9ABB-ABAA8A2EEF0B}"/>
                </c:ext>
              </c:extLst>
            </c:dLbl>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multiLvlStrRef>
              <c:f>'working_Charts-Graphs'!$B$142:$C$143</c:f>
              <c:multiLvlStrCache>
                <c:ptCount val="2"/>
                <c:lvl>
                  <c:pt idx="0">
                    <c:v>MWh</c:v>
                  </c:pt>
                  <c:pt idx="1">
                    <c:v>MWh</c:v>
                  </c:pt>
                </c:lvl>
                <c:lvl>
                  <c:pt idx="0">
                    <c:v>Natural Gas</c:v>
                  </c:pt>
                  <c:pt idx="1">
                    <c:v>Purchased non-renewable electricity </c:v>
                  </c:pt>
                </c:lvl>
              </c:multiLvlStrCache>
            </c:multiLvlStrRef>
          </c:cat>
          <c:val>
            <c:numRef>
              <c:f>'working_Charts-Graphs'!$D$142:$D$143</c:f>
              <c:numCache>
                <c:formatCode>_-* #,##0_-;\-* #,##0_-;_-* "-"??_-;_-@_-</c:formatCode>
                <c:ptCount val="2"/>
                <c:pt idx="0">
                  <c:v>1106.9786111111111</c:v>
                </c:pt>
                <c:pt idx="1">
                  <c:v>2989.13</c:v>
                </c:pt>
              </c:numCache>
            </c:numRef>
          </c:val>
          <c:extLst>
            <c:ext xmlns:c16="http://schemas.microsoft.com/office/drawing/2014/chart" uri="{C3380CC4-5D6E-409C-BE32-E72D297353CC}">
              <c16:uniqueId val="{00000000-09F1-4706-9ABB-ABAA8A2EEF0B}"/>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US" sz="1400" b="1" i="0" u="none" strike="noStrike" kern="1200" spc="0" baseline="0">
                <a:solidFill>
                  <a:srgbClr val="000000"/>
                </a:solidFill>
                <a:latin typeface="+mn-lt"/>
                <a:ea typeface="+mn-ea"/>
                <a:cs typeface="+mn-cs"/>
              </a:defRPr>
            </a:pPr>
            <a:r>
              <a:rPr lang="en-US" sz="1400" b="1" i="0" u="none" strike="noStrike" kern="1200" baseline="0">
                <a:solidFill>
                  <a:srgbClr val="000000"/>
                </a:solidFill>
                <a:latin typeface="+mn-lt"/>
                <a:ea typeface="+mn-ea"/>
                <a:cs typeface="+mn-cs"/>
              </a:rPr>
              <a:t>FY25: Energy consumption by country (MWh)</a:t>
            </a:r>
          </a:p>
        </c:rich>
      </c:tx>
      <c:layout>
        <c:manualLayout>
          <c:xMode val="edge"/>
          <c:yMode val="edge"/>
          <c:x val="9.6291639808002732E-2"/>
          <c:y val="0"/>
        </c:manualLayout>
      </c:layout>
      <c:overlay val="0"/>
      <c:spPr>
        <a:noFill/>
        <a:ln>
          <a:noFill/>
        </a:ln>
        <a:effectLst/>
      </c:spPr>
      <c:txPr>
        <a:bodyPr rot="0" spcFirstLastPara="1" vertOverflow="ellipsis" vert="horz" wrap="square" anchor="ctr" anchorCtr="1"/>
        <a:lstStyle/>
        <a:p>
          <a:pPr algn="l">
            <a:defRPr lang="en-US" sz="1400" b="1" i="0" u="none" strike="noStrike" kern="1200" spc="0" baseline="0">
              <a:solidFill>
                <a:srgbClr val="000000"/>
              </a:solidFill>
              <a:latin typeface="+mn-lt"/>
              <a:ea typeface="+mn-ea"/>
              <a:cs typeface="+mn-cs"/>
            </a:defRPr>
          </a:pPr>
          <a:endParaRPr lang="en-US"/>
        </a:p>
      </c:txPr>
    </c:title>
    <c:autoTitleDeleted val="0"/>
    <c:plotArea>
      <c:layout>
        <c:manualLayout>
          <c:layoutTarget val="inner"/>
          <c:xMode val="edge"/>
          <c:yMode val="edge"/>
          <c:x val="9.7640978090190303E-2"/>
          <c:y val="0.12314105361067743"/>
          <c:w val="0.88229464643109046"/>
          <c:h val="0.83693799715093486"/>
        </c:manualLayout>
      </c:layout>
      <c:barChart>
        <c:barDir val="col"/>
        <c:grouping val="clustered"/>
        <c:varyColors val="0"/>
        <c:ser>
          <c:idx val="0"/>
          <c:order val="0"/>
          <c:tx>
            <c:strRef>
              <c:f>[1]Graphs!$J$38</c:f>
              <c:strCache>
                <c:ptCount val="1"/>
                <c:pt idx="0">
                  <c:v>MWh</c:v>
                </c:pt>
              </c:strCache>
            </c:strRef>
          </c:tx>
          <c:spPr>
            <a:solidFill>
              <a:schemeClr val="accent6"/>
            </a:solidFill>
            <a:ln>
              <a:noFill/>
            </a:ln>
            <a:effectLst/>
          </c:spPr>
          <c:invertIfNegative val="0"/>
          <c:cat>
            <c:strRef>
              <c:f>[1]Graphs!$I$39:$I$40</c:f>
              <c:strCache>
                <c:ptCount val="2"/>
                <c:pt idx="0">
                  <c:v>Australia</c:v>
                </c:pt>
                <c:pt idx="1">
                  <c:v>New Zealand</c:v>
                </c:pt>
              </c:strCache>
            </c:strRef>
          </c:cat>
          <c:val>
            <c:numRef>
              <c:f>[1]Graphs!$J$39:$J$40</c:f>
              <c:numCache>
                <c:formatCode>General</c:formatCode>
                <c:ptCount val="2"/>
                <c:pt idx="0">
                  <c:v>56799.452888583524</c:v>
                </c:pt>
                <c:pt idx="1">
                  <c:v>4347.2586535095998</c:v>
                </c:pt>
              </c:numCache>
            </c:numRef>
          </c:val>
          <c:extLst>
            <c:ext xmlns:c16="http://schemas.microsoft.com/office/drawing/2014/chart" uri="{C3380CC4-5D6E-409C-BE32-E72D297353CC}">
              <c16:uniqueId val="{00000000-5A6A-4A72-9F4B-8A9BA69D712B}"/>
            </c:ext>
          </c:extLst>
        </c:ser>
        <c:dLbls>
          <c:showLegendKey val="0"/>
          <c:showVal val="0"/>
          <c:showCatName val="0"/>
          <c:showSerName val="0"/>
          <c:showPercent val="0"/>
          <c:showBubbleSize val="0"/>
        </c:dLbls>
        <c:gapWidth val="219"/>
        <c:overlap val="-27"/>
        <c:axId val="771199247"/>
        <c:axId val="771199727"/>
      </c:barChart>
      <c:catAx>
        <c:axId val="77119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771199727"/>
        <c:crosses val="autoZero"/>
        <c:auto val="1"/>
        <c:lblAlgn val="ctr"/>
        <c:lblOffset val="100"/>
        <c:noMultiLvlLbl val="0"/>
      </c:catAx>
      <c:valAx>
        <c:axId val="7711997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77119924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FY23: Waste breakdown for NZX:</a:t>
            </a:r>
            <a:r>
              <a:rPr lang="en-US" baseline="0"/>
              <a:t> APL (t)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'working_Charts-Graphs'!$D$171</c:f>
              <c:strCache>
                <c:ptCount val="1"/>
                <c:pt idx="0">
                  <c:v>FY23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C6-49D2-9079-34B45EB884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C6-49D2-9079-34B45EB8846B}"/>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multiLvlStrRef>
              <c:f>'working_Charts-Graphs'!$B$172:$C$173</c:f>
              <c:multiLvlStrCache>
                <c:ptCount val="2"/>
                <c:lvl>
                  <c:pt idx="0">
                    <c:v>t</c:v>
                  </c:pt>
                  <c:pt idx="1">
                    <c:v>t</c:v>
                  </c:pt>
                </c:lvl>
                <c:lvl>
                  <c:pt idx="0">
                    <c:v>Waste to landfill </c:v>
                  </c:pt>
                  <c:pt idx="1">
                    <c:v>Waste diverted </c:v>
                  </c:pt>
                </c:lvl>
              </c:multiLvlStrCache>
            </c:multiLvlStrRef>
          </c:cat>
          <c:val>
            <c:numRef>
              <c:f>'working_Charts-Graphs'!$D$172:$D$173</c:f>
              <c:numCache>
                <c:formatCode>#,##0</c:formatCode>
                <c:ptCount val="2"/>
                <c:pt idx="0">
                  <c:v>43.271710000000013</c:v>
                </c:pt>
                <c:pt idx="1">
                  <c:v>78</c:v>
                </c:pt>
              </c:numCache>
            </c:numRef>
          </c:val>
          <c:extLst>
            <c:ext xmlns:c16="http://schemas.microsoft.com/office/drawing/2014/chart" uri="{C3380CC4-5D6E-409C-BE32-E72D297353CC}">
              <c16:uniqueId val="{00000000-5E7B-434A-85B6-DC3435739E5B}"/>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FY23:</a:t>
            </a:r>
            <a:r>
              <a:rPr lang="en-AU" baseline="0"/>
              <a:t> Energy consumption by country (MWh)</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barChart>
        <c:barDir val="col"/>
        <c:grouping val="clustered"/>
        <c:varyColors val="0"/>
        <c:ser>
          <c:idx val="0"/>
          <c:order val="0"/>
          <c:tx>
            <c:strRef>
              <c:f>'working_Charts-Graphs'!$O$4:$P$4</c:f>
              <c:strCache>
                <c:ptCount val="2"/>
                <c:pt idx="0">
                  <c:v>Australia</c:v>
                </c:pt>
                <c:pt idx="1">
                  <c:v>MWh</c:v>
                </c:pt>
              </c:strCache>
            </c:strRef>
          </c:tx>
          <c:spPr>
            <a:solidFill>
              <a:schemeClr val="accent1"/>
            </a:solidFill>
            <a:ln>
              <a:noFill/>
            </a:ln>
            <a:effectLst/>
          </c:spPr>
          <c:invertIfNegative val="0"/>
          <c:cat>
            <c:strRef>
              <c:f>'working_Charts-Graphs'!$Q$3</c:f>
              <c:strCache>
                <c:ptCount val="1"/>
                <c:pt idx="0">
                  <c:v>FY23</c:v>
                </c:pt>
              </c:strCache>
            </c:strRef>
          </c:cat>
          <c:val>
            <c:numRef>
              <c:f>'working_Charts-Graphs'!$Q$4</c:f>
              <c:numCache>
                <c:formatCode>#,##0</c:formatCode>
                <c:ptCount val="1"/>
                <c:pt idx="0">
                  <c:v>49822.700183407462</c:v>
                </c:pt>
              </c:numCache>
            </c:numRef>
          </c:val>
          <c:extLst>
            <c:ext xmlns:c16="http://schemas.microsoft.com/office/drawing/2014/chart" uri="{C3380CC4-5D6E-409C-BE32-E72D297353CC}">
              <c16:uniqueId val="{00000000-249F-44C5-9AD0-3B563AD87E38}"/>
            </c:ext>
          </c:extLst>
        </c:ser>
        <c:ser>
          <c:idx val="1"/>
          <c:order val="1"/>
          <c:tx>
            <c:strRef>
              <c:f>'working_Charts-Graphs'!$O$5:$P$5</c:f>
              <c:strCache>
                <c:ptCount val="2"/>
                <c:pt idx="0">
                  <c:v>New Zealand</c:v>
                </c:pt>
                <c:pt idx="1">
                  <c:v>MWh</c:v>
                </c:pt>
              </c:strCache>
            </c:strRef>
          </c:tx>
          <c:spPr>
            <a:solidFill>
              <a:schemeClr val="accent2"/>
            </a:solidFill>
            <a:ln>
              <a:noFill/>
            </a:ln>
            <a:effectLst/>
          </c:spPr>
          <c:invertIfNegative val="0"/>
          <c:cat>
            <c:strRef>
              <c:f>'working_Charts-Graphs'!$Q$3</c:f>
              <c:strCache>
                <c:ptCount val="1"/>
                <c:pt idx="0">
                  <c:v>FY23</c:v>
                </c:pt>
              </c:strCache>
            </c:strRef>
          </c:cat>
          <c:val>
            <c:numRef>
              <c:f>'working_Charts-Graphs'!$Q$5</c:f>
              <c:numCache>
                <c:formatCode>_-* #,##0_-;\-* #,##0_-;_-* "-"??_-;_-@_-</c:formatCode>
                <c:ptCount val="1"/>
                <c:pt idx="0">
                  <c:v>4056</c:v>
                </c:pt>
              </c:numCache>
            </c:numRef>
          </c:val>
          <c:extLst>
            <c:ext xmlns:c16="http://schemas.microsoft.com/office/drawing/2014/chart" uri="{C3380CC4-5D6E-409C-BE32-E72D297353CC}">
              <c16:uniqueId val="{00000001-249F-44C5-9AD0-3B563AD87E38}"/>
            </c:ext>
          </c:extLst>
        </c:ser>
        <c:dLbls>
          <c:showLegendKey val="0"/>
          <c:showVal val="0"/>
          <c:showCatName val="0"/>
          <c:showSerName val="0"/>
          <c:showPercent val="0"/>
          <c:showBubbleSize val="0"/>
        </c:dLbls>
        <c:gapWidth val="219"/>
        <c:overlap val="-27"/>
        <c:axId val="836113743"/>
        <c:axId val="864249327"/>
      </c:barChart>
      <c:catAx>
        <c:axId val="836113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249327"/>
        <c:crosses val="autoZero"/>
        <c:auto val="1"/>
        <c:lblAlgn val="ctr"/>
        <c:lblOffset val="100"/>
        <c:noMultiLvlLbl val="0"/>
      </c:catAx>
      <c:valAx>
        <c:axId val="864249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113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FY23: </a:t>
            </a:r>
            <a:r>
              <a:rPr lang="en-US" baseline="0"/>
              <a:t>Women in the workforce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'working_Charts-Graphs'!$C$204</c:f>
              <c:strCache>
                <c:ptCount val="1"/>
                <c:pt idx="0">
                  <c:v>FY23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FF-467A-BF9D-60A43FE98D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FF-467A-BF9D-60A43FE98D6C}"/>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'working_Charts-Graphs'!$B$205:$B$206</c:f>
              <c:strCache>
                <c:ptCount val="2"/>
                <c:pt idx="0">
                  <c:v>Female</c:v>
                </c:pt>
                <c:pt idx="1">
                  <c:v>Male</c:v>
                </c:pt>
              </c:strCache>
            </c:strRef>
          </c:cat>
          <c:val>
            <c:numRef>
              <c:f>'working_Charts-Graphs'!$C$205:$C$206</c:f>
              <c:numCache>
                <c:formatCode>General</c:formatCode>
                <c:ptCount val="2"/>
                <c:pt idx="0">
                  <c:v>0.45</c:v>
                </c:pt>
                <c:pt idx="1">
                  <c:v>0.55000000000000004</c:v>
                </c:pt>
              </c:numCache>
            </c:numRef>
          </c:val>
          <c:extLst>
            <c:ext xmlns:c16="http://schemas.microsoft.com/office/drawing/2014/chart" uri="{C3380CC4-5D6E-409C-BE32-E72D297353CC}">
              <c16:uniqueId val="{00000000-5957-49BF-BAAF-0459B3DAAA62}"/>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AU" b="1">
                <a:solidFill>
                  <a:schemeClr val="tx1"/>
                </a:solidFill>
              </a:rPr>
              <a:t>New Zealand</a:t>
            </a:r>
            <a:r>
              <a:rPr lang="en-AU" b="1" baseline="0">
                <a:solidFill>
                  <a:schemeClr val="tx1"/>
                </a:solidFill>
              </a:rPr>
              <a:t> Total e</a:t>
            </a:r>
            <a:r>
              <a:rPr lang="en-AU" b="1">
                <a:solidFill>
                  <a:schemeClr val="tx1"/>
                </a:solidFill>
              </a:rPr>
              <a:t>nergy consumed </a:t>
            </a: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FY25 New Zealand energy consumption</a:t>
            </a:r>
          </a:p>
        </c:rich>
      </c:tx>
      <c:layout>
        <c:manualLayout>
          <c:xMode val="edge"/>
          <c:yMode val="edge"/>
          <c:x val="0.23616746995947083"/>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A-68F5-4048-AE34-7DE556AE2447}"/>
              </c:ext>
            </c:extLst>
          </c:dPt>
          <c:dPt>
            <c:idx val="1"/>
            <c:bubble3D val="0"/>
            <c:spPr>
              <a:solidFill>
                <a:schemeClr val="accent5"/>
              </a:solidFill>
              <a:ln>
                <a:noFill/>
              </a:ln>
              <a:effectLst/>
            </c:spPr>
            <c:extLst>
              <c:ext xmlns:c16="http://schemas.microsoft.com/office/drawing/2014/chart" uri="{C3380CC4-5D6E-409C-BE32-E72D297353CC}">
                <c16:uniqueId val="{0000000C-68F5-4048-AE34-7DE556AE2447}"/>
              </c:ext>
            </c:extLst>
          </c:dPt>
          <c:dPt>
            <c:idx val="2"/>
            <c:bubble3D val="0"/>
            <c:spPr>
              <a:solidFill>
                <a:schemeClr val="accent4"/>
              </a:solidFill>
              <a:ln>
                <a:noFill/>
              </a:ln>
              <a:effectLst/>
            </c:spPr>
            <c:extLst>
              <c:ext xmlns:c16="http://schemas.microsoft.com/office/drawing/2014/chart" uri="{C3380CC4-5D6E-409C-BE32-E72D297353CC}">
                <c16:uniqueId val="{0000000E-68F5-4048-AE34-7DE556AE2447}"/>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10-68F5-4048-AE34-7DE556AE2447}"/>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f>[1]Graphs!$J$136:$J$139</c:f>
              <c:strCache>
                <c:ptCount val="4"/>
                <c:pt idx="0">
                  <c:v>Purchased renewable electricity </c:v>
                </c:pt>
                <c:pt idx="1">
                  <c:v>Natural Gas</c:v>
                </c:pt>
                <c:pt idx="2">
                  <c:v>Diesel </c:v>
                </c:pt>
                <c:pt idx="3">
                  <c:v>Purchased non-renewable electricity </c:v>
                </c:pt>
              </c:strCache>
            </c:strRef>
          </c:cat>
          <c:val>
            <c:numRef>
              <c:f>[1]Graphs!$K$136:$K$139</c:f>
              <c:numCache>
                <c:formatCode>General</c:formatCode>
                <c:ptCount val="4"/>
                <c:pt idx="0">
                  <c:v>2254.8544500000003</c:v>
                </c:pt>
                <c:pt idx="1">
                  <c:v>637.34250987360008</c:v>
                </c:pt>
                <c:pt idx="2">
                  <c:v>3.99</c:v>
                </c:pt>
                <c:pt idx="3">
                  <c:v>1451.0716936359991</c:v>
                </c:pt>
              </c:numCache>
            </c:numRef>
          </c:val>
          <c:extLst>
            <c:ext xmlns:c16="http://schemas.microsoft.com/office/drawing/2014/chart" uri="{C3380CC4-5D6E-409C-BE32-E72D297353CC}">
              <c16:uniqueId val="{00000011-68F5-4048-AE34-7DE556AE2447}"/>
            </c:ext>
          </c:extLst>
        </c:ser>
        <c:dLbls>
          <c:dLblPos val="outEnd"/>
          <c:showLegendKey val="0"/>
          <c:showVal val="0"/>
          <c:showCatName val="1"/>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noFill/>
    <a:ln w="9525" cap="flat" cmpd="sng" algn="ctr">
      <a:noFill/>
      <a:prstDash val="solid"/>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AU" b="1"/>
              <a:t>Total energy consumed by Centuria Capital Group</a:t>
            </a:r>
          </a:p>
        </c:rich>
      </c:tx>
      <c:layout>
        <c:manualLayout>
          <c:xMode val="edge"/>
          <c:yMode val="edge"/>
          <c:x val="0.34648955933194431"/>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tx>
            <c:strRef>
              <c:f>[1]Graphs!$B$93</c:f>
              <c:strCache>
                <c:ptCount val="1"/>
                <c:pt idx="0">
                  <c:v>FY24</c:v>
                </c:pt>
              </c:strCache>
            </c:strRef>
          </c:tx>
          <c:spPr>
            <a:solidFill>
              <a:schemeClr val="accent1"/>
            </a:solidFill>
            <a:ln>
              <a:noFill/>
            </a:ln>
            <a:effectLst/>
          </c:spPr>
          <c:invertIfNegative val="0"/>
          <c:cat>
            <c:strRef>
              <c:f>[1]Graphs!$A$94:$A$98</c:f>
              <c:strCache>
                <c:ptCount val="5"/>
                <c:pt idx="0">
                  <c:v>Onsite solar consumed </c:v>
                </c:pt>
                <c:pt idx="1">
                  <c:v>Purchased renewable electricity </c:v>
                </c:pt>
                <c:pt idx="2">
                  <c:v>Purchased non-renewable electricity</c:v>
                </c:pt>
                <c:pt idx="3">
                  <c:v>Diesel</c:v>
                </c:pt>
                <c:pt idx="4">
                  <c:v>Natural Gas </c:v>
                </c:pt>
              </c:strCache>
            </c:strRef>
          </c:cat>
          <c:val>
            <c:numRef>
              <c:f>[1]Graphs!$B$94:$B$98</c:f>
              <c:numCache>
                <c:formatCode>General</c:formatCode>
                <c:ptCount val="5"/>
                <c:pt idx="0">
                  <c:v>6767.8069999999998</c:v>
                </c:pt>
                <c:pt idx="1">
                  <c:v>1653.931718884</c:v>
                </c:pt>
                <c:pt idx="2">
                  <c:v>40837.269</c:v>
                </c:pt>
                <c:pt idx="3">
                  <c:v>349.37299999999999</c:v>
                </c:pt>
                <c:pt idx="4">
                  <c:v>9043.4439999999995</c:v>
                </c:pt>
              </c:numCache>
            </c:numRef>
          </c:val>
          <c:extLst>
            <c:ext xmlns:c16="http://schemas.microsoft.com/office/drawing/2014/chart" uri="{C3380CC4-5D6E-409C-BE32-E72D297353CC}">
              <c16:uniqueId val="{00000000-441F-44B4-9C18-4FBA2B20DF3F}"/>
            </c:ext>
          </c:extLst>
        </c:ser>
        <c:ser>
          <c:idx val="1"/>
          <c:order val="1"/>
          <c:tx>
            <c:strRef>
              <c:f>[1]Graphs!$C$93</c:f>
              <c:strCache>
                <c:ptCount val="1"/>
                <c:pt idx="0">
                  <c:v>FY25</c:v>
                </c:pt>
              </c:strCache>
            </c:strRef>
          </c:tx>
          <c:spPr>
            <a:solidFill>
              <a:schemeClr val="accent3"/>
            </a:solidFill>
            <a:ln>
              <a:noFill/>
            </a:ln>
            <a:effectLst/>
          </c:spPr>
          <c:invertIfNegative val="0"/>
          <c:cat>
            <c:strRef>
              <c:f>[1]Graphs!$A$94:$A$98</c:f>
              <c:strCache>
                <c:ptCount val="5"/>
                <c:pt idx="0">
                  <c:v>Onsite solar consumed </c:v>
                </c:pt>
                <c:pt idx="1">
                  <c:v>Purchased renewable electricity </c:v>
                </c:pt>
                <c:pt idx="2">
                  <c:v>Purchased non-renewable electricity</c:v>
                </c:pt>
                <c:pt idx="3">
                  <c:v>Diesel</c:v>
                </c:pt>
                <c:pt idx="4">
                  <c:v>Natural Gas </c:v>
                </c:pt>
              </c:strCache>
            </c:strRef>
          </c:cat>
          <c:val>
            <c:numRef>
              <c:f>[1]Graphs!$C$94:$C$98</c:f>
              <c:numCache>
                <c:formatCode>General</c:formatCode>
                <c:ptCount val="5"/>
                <c:pt idx="0">
                  <c:v>8321.5366611933441</c:v>
                </c:pt>
                <c:pt idx="1">
                  <c:v>2437.5175800000002</c:v>
                </c:pt>
                <c:pt idx="2">
                  <c:v>40111.504733628011</c:v>
                </c:pt>
                <c:pt idx="3">
                  <c:v>2472.4143740000004</c:v>
                </c:pt>
                <c:pt idx="4">
                  <c:v>7628.1027732717821</c:v>
                </c:pt>
              </c:numCache>
            </c:numRef>
          </c:val>
          <c:extLst>
            <c:ext xmlns:c16="http://schemas.microsoft.com/office/drawing/2014/chart" uri="{C3380CC4-5D6E-409C-BE32-E72D297353CC}">
              <c16:uniqueId val="{00000001-441F-44B4-9C18-4FBA2B20DF3F}"/>
            </c:ext>
          </c:extLst>
        </c:ser>
        <c:dLbls>
          <c:showLegendKey val="0"/>
          <c:showVal val="0"/>
          <c:showCatName val="0"/>
          <c:showSerName val="0"/>
          <c:showPercent val="0"/>
          <c:showBubbleSize val="0"/>
        </c:dLbls>
        <c:gapWidth val="182"/>
        <c:axId val="788877167"/>
        <c:axId val="788873807"/>
      </c:barChart>
      <c:catAx>
        <c:axId val="7888771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88873807"/>
        <c:crosses val="autoZero"/>
        <c:auto val="1"/>
        <c:lblAlgn val="ctr"/>
        <c:lblOffset val="100"/>
        <c:noMultiLvlLbl val="0"/>
      </c:catAx>
      <c:valAx>
        <c:axId val="7888738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88877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AU" b="1"/>
              <a:t>Onsite solar performance in Australia</a:t>
            </a:r>
          </a:p>
        </c:rich>
      </c:tx>
      <c:layout>
        <c:manualLayout>
          <c:xMode val="edge"/>
          <c:yMode val="edge"/>
          <c:x val="0.2712974425870519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[1]Graphs!$K$108</c:f>
              <c:strCache>
                <c:ptCount val="1"/>
                <c:pt idx="0">
                  <c:v>Onsite solar generated</c:v>
                </c:pt>
              </c:strCache>
            </c:strRef>
          </c:tx>
          <c:spPr>
            <a:solidFill>
              <a:schemeClr val="accent1"/>
            </a:solidFill>
            <a:ln>
              <a:noFill/>
            </a:ln>
            <a:effectLst/>
          </c:spPr>
          <c:invertIfNegative val="0"/>
          <c:cat>
            <c:strRef>
              <c:f>[1]Graphs!$J$109:$J$110</c:f>
              <c:strCache>
                <c:ptCount val="2"/>
                <c:pt idx="0">
                  <c:v>FY24</c:v>
                </c:pt>
                <c:pt idx="1">
                  <c:v>FY25</c:v>
                </c:pt>
              </c:strCache>
            </c:strRef>
          </c:cat>
          <c:val>
            <c:numRef>
              <c:f>[1]Graphs!$K$109:$K$110</c:f>
              <c:numCache>
                <c:formatCode>General</c:formatCode>
                <c:ptCount val="2"/>
                <c:pt idx="0">
                  <c:v>7196</c:v>
                </c:pt>
                <c:pt idx="1">
                  <c:v>9218.9442455856697</c:v>
                </c:pt>
              </c:numCache>
            </c:numRef>
          </c:val>
          <c:extLst>
            <c:ext xmlns:c16="http://schemas.microsoft.com/office/drawing/2014/chart" uri="{C3380CC4-5D6E-409C-BE32-E72D297353CC}">
              <c16:uniqueId val="{00000000-2BC9-4116-845D-4AD881FFD557}"/>
            </c:ext>
          </c:extLst>
        </c:ser>
        <c:ser>
          <c:idx val="1"/>
          <c:order val="1"/>
          <c:tx>
            <c:strRef>
              <c:f>[1]Graphs!$L$108</c:f>
              <c:strCache>
                <c:ptCount val="1"/>
                <c:pt idx="0">
                  <c:v>Onsite solar consumed</c:v>
                </c:pt>
              </c:strCache>
            </c:strRef>
          </c:tx>
          <c:spPr>
            <a:solidFill>
              <a:schemeClr val="accent2"/>
            </a:solidFill>
            <a:ln>
              <a:noFill/>
            </a:ln>
            <a:effectLst/>
          </c:spPr>
          <c:invertIfNegative val="0"/>
          <c:cat>
            <c:strRef>
              <c:f>[1]Graphs!$J$109:$J$110</c:f>
              <c:strCache>
                <c:ptCount val="2"/>
                <c:pt idx="0">
                  <c:v>FY24</c:v>
                </c:pt>
                <c:pt idx="1">
                  <c:v>FY25</c:v>
                </c:pt>
              </c:strCache>
            </c:strRef>
          </c:cat>
          <c:val>
            <c:numRef>
              <c:f>[1]Graphs!$L$109:$L$110</c:f>
              <c:numCache>
                <c:formatCode>General</c:formatCode>
                <c:ptCount val="2"/>
                <c:pt idx="0">
                  <c:v>6768</c:v>
                </c:pt>
                <c:pt idx="1">
                  <c:v>8321.5366611933441</c:v>
                </c:pt>
              </c:numCache>
            </c:numRef>
          </c:val>
          <c:extLst>
            <c:ext xmlns:c16="http://schemas.microsoft.com/office/drawing/2014/chart" uri="{C3380CC4-5D6E-409C-BE32-E72D297353CC}">
              <c16:uniqueId val="{00000001-2BC9-4116-845D-4AD881FFD557}"/>
            </c:ext>
          </c:extLst>
        </c:ser>
        <c:ser>
          <c:idx val="2"/>
          <c:order val="2"/>
          <c:tx>
            <c:strRef>
              <c:f>[1]Graphs!$M$108</c:f>
              <c:strCache>
                <c:ptCount val="1"/>
                <c:pt idx="0">
                  <c:v>Onsite solar exported</c:v>
                </c:pt>
              </c:strCache>
            </c:strRef>
          </c:tx>
          <c:spPr>
            <a:solidFill>
              <a:schemeClr val="accent3"/>
            </a:solidFill>
            <a:ln>
              <a:noFill/>
            </a:ln>
            <a:effectLst/>
          </c:spPr>
          <c:invertIfNegative val="0"/>
          <c:cat>
            <c:strRef>
              <c:f>[1]Graphs!$J$109:$J$110</c:f>
              <c:strCache>
                <c:ptCount val="2"/>
                <c:pt idx="0">
                  <c:v>FY24</c:v>
                </c:pt>
                <c:pt idx="1">
                  <c:v>FY25</c:v>
                </c:pt>
              </c:strCache>
            </c:strRef>
          </c:cat>
          <c:val>
            <c:numRef>
              <c:f>[1]Graphs!$M$109:$M$110</c:f>
              <c:numCache>
                <c:formatCode>General</c:formatCode>
                <c:ptCount val="2"/>
                <c:pt idx="0">
                  <c:v>428</c:v>
                </c:pt>
                <c:pt idx="1">
                  <c:v>897.40758439232559</c:v>
                </c:pt>
              </c:numCache>
            </c:numRef>
          </c:val>
          <c:extLst>
            <c:ext xmlns:c16="http://schemas.microsoft.com/office/drawing/2014/chart" uri="{C3380CC4-5D6E-409C-BE32-E72D297353CC}">
              <c16:uniqueId val="{00000002-2BC9-4116-845D-4AD881FFD557}"/>
            </c:ext>
          </c:extLst>
        </c:ser>
        <c:dLbls>
          <c:showLegendKey val="0"/>
          <c:showVal val="0"/>
          <c:showCatName val="0"/>
          <c:showSerName val="0"/>
          <c:showPercent val="0"/>
          <c:showBubbleSize val="0"/>
        </c:dLbls>
        <c:gapWidth val="182"/>
        <c:axId val="669902303"/>
        <c:axId val="669904223"/>
      </c:barChart>
      <c:catAx>
        <c:axId val="669902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69904223"/>
        <c:crosses val="autoZero"/>
        <c:auto val="1"/>
        <c:lblAlgn val="ctr"/>
        <c:lblOffset val="100"/>
        <c:noMultiLvlLbl val="0"/>
      </c:catAx>
      <c:valAx>
        <c:axId val="6699042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69902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FY25: Centuria Office REIT energy consumption (%)</a:t>
            </a:r>
          </a:p>
        </c:rich>
      </c:tx>
      <c:layout>
        <c:manualLayout>
          <c:xMode val="edge"/>
          <c:yMode val="edge"/>
          <c:x val="0.14633805774278213"/>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0154440909333285"/>
          <c:y val="0.15106669358637861"/>
          <c:w val="0.56305131440962652"/>
          <c:h val="0.6662172336630998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E7C-4AC8-BCCC-0031C35351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E7C-4AC8-BCCC-0031C35351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E7C-4AC8-BCCC-0031C35351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E7C-4AC8-BCCC-0031C353514A}"/>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[1]Graphs!$J$171:$J$174</c:f>
              <c:strCache>
                <c:ptCount val="4"/>
                <c:pt idx="0">
                  <c:v>Onsite solar consumed</c:v>
                </c:pt>
                <c:pt idx="1">
                  <c:v>Natural Gas</c:v>
                </c:pt>
                <c:pt idx="2">
                  <c:v>Diesel </c:v>
                </c:pt>
                <c:pt idx="3">
                  <c:v>Purchased non-renewable electricity</c:v>
                </c:pt>
              </c:strCache>
            </c:strRef>
          </c:cat>
          <c:val>
            <c:numRef>
              <c:f>[1]Graphs!$K$171:$K$174</c:f>
              <c:numCache>
                <c:formatCode>General</c:formatCode>
                <c:ptCount val="4"/>
                <c:pt idx="0">
                  <c:v>1585.6258999999998</c:v>
                </c:pt>
                <c:pt idx="1">
                  <c:v>2724.5358039046773</c:v>
                </c:pt>
                <c:pt idx="2">
                  <c:v>166.27965000000003</c:v>
                </c:pt>
                <c:pt idx="3">
                  <c:v>10120.775165999999</c:v>
                </c:pt>
              </c:numCache>
            </c:numRef>
          </c:val>
          <c:extLst>
            <c:ext xmlns:c16="http://schemas.microsoft.com/office/drawing/2014/chart" uri="{C3380CC4-5D6E-409C-BE32-E72D297353CC}">
              <c16:uniqueId val="{00000008-CE7C-4AC8-BCCC-0031C353514A}"/>
            </c:ext>
          </c:extLst>
        </c:ser>
        <c:dLbls>
          <c:dLblPos val="outEnd"/>
          <c:showLegendKey val="0"/>
          <c:showVal val="0"/>
          <c:showCatName val="1"/>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AU" b="1"/>
              <a:t>Centuria Office REIT: Onsite solar performance FY25</a:t>
            </a:r>
          </a:p>
        </c:rich>
      </c:tx>
      <c:layout>
        <c:manualLayout>
          <c:xMode val="edge"/>
          <c:yMode val="edge"/>
          <c:x val="0.18650832580353685"/>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[1]Graphs!$L$202</c:f>
              <c:strCache>
                <c:ptCount val="1"/>
                <c:pt idx="0">
                  <c:v>Onsite solar generated</c:v>
                </c:pt>
              </c:strCache>
            </c:strRef>
          </c:tx>
          <c:spPr>
            <a:solidFill>
              <a:schemeClr val="accent1"/>
            </a:solidFill>
            <a:ln>
              <a:noFill/>
            </a:ln>
            <a:effectLst/>
          </c:spPr>
          <c:invertIfNegative val="0"/>
          <c:cat>
            <c:strRef>
              <c:f>[1]Graphs!$K$203:$K$204</c:f>
              <c:strCache>
                <c:ptCount val="2"/>
                <c:pt idx="0">
                  <c:v>FY24</c:v>
                </c:pt>
                <c:pt idx="1">
                  <c:v>FY25</c:v>
                </c:pt>
              </c:strCache>
            </c:strRef>
          </c:cat>
          <c:val>
            <c:numRef>
              <c:f>[1]Graphs!$L$203:$L$204</c:f>
              <c:numCache>
                <c:formatCode>General</c:formatCode>
                <c:ptCount val="2"/>
                <c:pt idx="0">
                  <c:v>1300.8599999999999</c:v>
                </c:pt>
                <c:pt idx="1">
                  <c:v>1969.4501593672894</c:v>
                </c:pt>
              </c:numCache>
            </c:numRef>
          </c:val>
          <c:extLst>
            <c:ext xmlns:c16="http://schemas.microsoft.com/office/drawing/2014/chart" uri="{C3380CC4-5D6E-409C-BE32-E72D297353CC}">
              <c16:uniqueId val="{00000000-F94C-40ED-9A9E-3D2C32416F06}"/>
            </c:ext>
          </c:extLst>
        </c:ser>
        <c:ser>
          <c:idx val="1"/>
          <c:order val="1"/>
          <c:tx>
            <c:strRef>
              <c:f>[1]Graphs!$M$202</c:f>
              <c:strCache>
                <c:ptCount val="1"/>
                <c:pt idx="0">
                  <c:v>Onsite solar consumed</c:v>
                </c:pt>
              </c:strCache>
            </c:strRef>
          </c:tx>
          <c:spPr>
            <a:solidFill>
              <a:schemeClr val="accent2"/>
            </a:solidFill>
            <a:ln>
              <a:noFill/>
            </a:ln>
            <a:effectLst/>
          </c:spPr>
          <c:invertIfNegative val="0"/>
          <c:cat>
            <c:strRef>
              <c:f>[1]Graphs!$K$203:$K$204</c:f>
              <c:strCache>
                <c:ptCount val="2"/>
                <c:pt idx="0">
                  <c:v>FY24</c:v>
                </c:pt>
                <c:pt idx="1">
                  <c:v>FY25</c:v>
                </c:pt>
              </c:strCache>
            </c:strRef>
          </c:cat>
          <c:val>
            <c:numRef>
              <c:f>[1]Graphs!$M$203:$M$204</c:f>
              <c:numCache>
                <c:formatCode>General</c:formatCode>
                <c:ptCount val="2"/>
                <c:pt idx="0">
                  <c:v>1136.93</c:v>
                </c:pt>
                <c:pt idx="1">
                  <c:v>1585.6258999999998</c:v>
                </c:pt>
              </c:numCache>
            </c:numRef>
          </c:val>
          <c:extLst>
            <c:ext xmlns:c16="http://schemas.microsoft.com/office/drawing/2014/chart" uri="{C3380CC4-5D6E-409C-BE32-E72D297353CC}">
              <c16:uniqueId val="{00000001-F94C-40ED-9A9E-3D2C32416F06}"/>
            </c:ext>
          </c:extLst>
        </c:ser>
        <c:ser>
          <c:idx val="2"/>
          <c:order val="2"/>
          <c:tx>
            <c:strRef>
              <c:f>[1]Graphs!$N$202</c:f>
              <c:strCache>
                <c:ptCount val="1"/>
                <c:pt idx="0">
                  <c:v>Onsite solar exported</c:v>
                </c:pt>
              </c:strCache>
            </c:strRef>
          </c:tx>
          <c:spPr>
            <a:solidFill>
              <a:schemeClr val="accent3"/>
            </a:solidFill>
            <a:ln>
              <a:noFill/>
            </a:ln>
            <a:effectLst/>
          </c:spPr>
          <c:invertIfNegative val="0"/>
          <c:cat>
            <c:strRef>
              <c:f>[1]Graphs!$K$203:$K$204</c:f>
              <c:strCache>
                <c:ptCount val="2"/>
                <c:pt idx="0">
                  <c:v>FY24</c:v>
                </c:pt>
                <c:pt idx="1">
                  <c:v>FY25</c:v>
                </c:pt>
              </c:strCache>
            </c:strRef>
          </c:cat>
          <c:val>
            <c:numRef>
              <c:f>[1]Graphs!$N$203:$N$204</c:f>
              <c:numCache>
                <c:formatCode>General</c:formatCode>
                <c:ptCount val="2"/>
                <c:pt idx="0">
                  <c:v>163.93</c:v>
                </c:pt>
                <c:pt idx="1">
                  <c:v>383.82425936728964</c:v>
                </c:pt>
              </c:numCache>
            </c:numRef>
          </c:val>
          <c:extLst>
            <c:ext xmlns:c16="http://schemas.microsoft.com/office/drawing/2014/chart" uri="{C3380CC4-5D6E-409C-BE32-E72D297353CC}">
              <c16:uniqueId val="{00000002-F94C-40ED-9A9E-3D2C32416F06}"/>
            </c:ext>
          </c:extLst>
        </c:ser>
        <c:dLbls>
          <c:showLegendKey val="0"/>
          <c:showVal val="0"/>
          <c:showCatName val="0"/>
          <c:showSerName val="0"/>
          <c:showPercent val="0"/>
          <c:showBubbleSize val="0"/>
        </c:dLbls>
        <c:gapWidth val="219"/>
        <c:overlap val="-27"/>
        <c:axId val="110543711"/>
        <c:axId val="110543231"/>
      </c:barChart>
      <c:catAx>
        <c:axId val="110543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10543231"/>
        <c:crosses val="autoZero"/>
        <c:auto val="1"/>
        <c:lblAlgn val="ctr"/>
        <c:lblOffset val="100"/>
        <c:noMultiLvlLbl val="0"/>
      </c:catAx>
      <c:valAx>
        <c:axId val="1105432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10543711"/>
        <c:crosses val="autoZero"/>
        <c:crossBetween val="between"/>
      </c:valAx>
      <c:spPr>
        <a:noFill/>
        <a:ln>
          <a:noFill/>
        </a:ln>
        <a:effectLst/>
      </c:spPr>
    </c:plotArea>
    <c:legend>
      <c:legendPos val="b"/>
      <c:layout>
        <c:manualLayout>
          <c:xMode val="edge"/>
          <c:yMode val="edge"/>
          <c:x val="0.18034241993968336"/>
          <c:y val="0.94957198843295276"/>
          <c:w val="0.64396118145440462"/>
          <c:h val="4.40316193352543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AU" b="1"/>
              <a:t>Australian Unlisted funds: Onsite solar performance</a:t>
            </a:r>
          </a:p>
        </c:rich>
      </c:tx>
      <c:layout>
        <c:manualLayout>
          <c:xMode val="edge"/>
          <c:yMode val="edge"/>
          <c:x val="0.17663381520048962"/>
          <c:y val="1.6153111089197282E-5"/>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4306364468451671E-2"/>
          <c:y val="9.0236730937399562E-2"/>
          <c:w val="0.91504661983819069"/>
          <c:h val="0.76246111054142229"/>
        </c:manualLayout>
      </c:layout>
      <c:barChart>
        <c:barDir val="col"/>
        <c:grouping val="clustered"/>
        <c:varyColors val="0"/>
        <c:ser>
          <c:idx val="0"/>
          <c:order val="0"/>
          <c:tx>
            <c:strRef>
              <c:f>[1]Graphs!$K$262</c:f>
              <c:strCache>
                <c:ptCount val="1"/>
                <c:pt idx="0">
                  <c:v>Onsite solar generated</c:v>
                </c:pt>
              </c:strCache>
            </c:strRef>
          </c:tx>
          <c:spPr>
            <a:solidFill>
              <a:schemeClr val="bg1">
                <a:lumMod val="75000"/>
              </a:schemeClr>
            </a:solidFill>
            <a:ln>
              <a:noFill/>
            </a:ln>
            <a:effectLst/>
          </c:spPr>
          <c:invertIfNegative val="0"/>
          <c:cat>
            <c:strRef>
              <c:f>[1]Graphs!$J$263:$J$264</c:f>
              <c:strCache>
                <c:ptCount val="2"/>
                <c:pt idx="0">
                  <c:v>FY24</c:v>
                </c:pt>
                <c:pt idx="1">
                  <c:v>FY25</c:v>
                </c:pt>
              </c:strCache>
            </c:strRef>
          </c:cat>
          <c:val>
            <c:numRef>
              <c:f>[1]Graphs!$K$263:$K$264</c:f>
              <c:numCache>
                <c:formatCode>General</c:formatCode>
                <c:ptCount val="2"/>
                <c:pt idx="0">
                  <c:v>5895</c:v>
                </c:pt>
                <c:pt idx="1">
                  <c:v>7249.4940862183803</c:v>
                </c:pt>
              </c:numCache>
            </c:numRef>
          </c:val>
          <c:extLst>
            <c:ext xmlns:c16="http://schemas.microsoft.com/office/drawing/2014/chart" uri="{C3380CC4-5D6E-409C-BE32-E72D297353CC}">
              <c16:uniqueId val="{00000000-E5EE-48CF-9651-34DB5F058B2E}"/>
            </c:ext>
          </c:extLst>
        </c:ser>
        <c:ser>
          <c:idx val="1"/>
          <c:order val="1"/>
          <c:tx>
            <c:strRef>
              <c:f>[1]Graphs!$L$262</c:f>
              <c:strCache>
                <c:ptCount val="1"/>
                <c:pt idx="0">
                  <c:v>Onsite solar consumed</c:v>
                </c:pt>
              </c:strCache>
            </c:strRef>
          </c:tx>
          <c:spPr>
            <a:solidFill>
              <a:schemeClr val="accent2"/>
            </a:solidFill>
            <a:ln>
              <a:noFill/>
            </a:ln>
            <a:effectLst/>
          </c:spPr>
          <c:invertIfNegative val="0"/>
          <c:cat>
            <c:strRef>
              <c:f>[1]Graphs!$J$263:$J$264</c:f>
              <c:strCache>
                <c:ptCount val="2"/>
                <c:pt idx="0">
                  <c:v>FY24</c:v>
                </c:pt>
                <c:pt idx="1">
                  <c:v>FY25</c:v>
                </c:pt>
              </c:strCache>
            </c:strRef>
          </c:cat>
          <c:val>
            <c:numRef>
              <c:f>[1]Graphs!$L$263:$L$264</c:f>
              <c:numCache>
                <c:formatCode>General</c:formatCode>
                <c:ptCount val="2"/>
                <c:pt idx="0">
                  <c:v>5631</c:v>
                </c:pt>
                <c:pt idx="1">
                  <c:v>6735.9107611933441</c:v>
                </c:pt>
              </c:numCache>
            </c:numRef>
          </c:val>
          <c:extLst>
            <c:ext xmlns:c16="http://schemas.microsoft.com/office/drawing/2014/chart" uri="{C3380CC4-5D6E-409C-BE32-E72D297353CC}">
              <c16:uniqueId val="{00000001-E5EE-48CF-9651-34DB5F058B2E}"/>
            </c:ext>
          </c:extLst>
        </c:ser>
        <c:ser>
          <c:idx val="2"/>
          <c:order val="2"/>
          <c:tx>
            <c:strRef>
              <c:f>[1]Graphs!$M$262</c:f>
              <c:strCache>
                <c:ptCount val="1"/>
                <c:pt idx="0">
                  <c:v>Onsite solar exported</c:v>
                </c:pt>
              </c:strCache>
            </c:strRef>
          </c:tx>
          <c:spPr>
            <a:solidFill>
              <a:schemeClr val="accent3"/>
            </a:solidFill>
            <a:ln>
              <a:noFill/>
            </a:ln>
            <a:effectLst/>
          </c:spPr>
          <c:invertIfNegative val="0"/>
          <c:cat>
            <c:strRef>
              <c:f>[1]Graphs!$J$263:$J$264</c:f>
              <c:strCache>
                <c:ptCount val="2"/>
                <c:pt idx="0">
                  <c:v>FY24</c:v>
                </c:pt>
                <c:pt idx="1">
                  <c:v>FY25</c:v>
                </c:pt>
              </c:strCache>
            </c:strRef>
          </c:cat>
          <c:val>
            <c:numRef>
              <c:f>[1]Graphs!$M$263:$M$264</c:f>
              <c:numCache>
                <c:formatCode>General</c:formatCode>
                <c:ptCount val="2"/>
                <c:pt idx="0">
                  <c:v>264</c:v>
                </c:pt>
                <c:pt idx="1">
                  <c:v>513.58332502503617</c:v>
                </c:pt>
              </c:numCache>
            </c:numRef>
          </c:val>
          <c:extLst>
            <c:ext xmlns:c16="http://schemas.microsoft.com/office/drawing/2014/chart" uri="{C3380CC4-5D6E-409C-BE32-E72D297353CC}">
              <c16:uniqueId val="{00000002-E5EE-48CF-9651-34DB5F058B2E}"/>
            </c:ext>
          </c:extLst>
        </c:ser>
        <c:dLbls>
          <c:showLegendKey val="0"/>
          <c:showVal val="0"/>
          <c:showCatName val="0"/>
          <c:showSerName val="0"/>
          <c:showPercent val="0"/>
          <c:showBubbleSize val="0"/>
        </c:dLbls>
        <c:gapWidth val="219"/>
        <c:overlap val="-27"/>
        <c:axId val="704189087"/>
        <c:axId val="704189567"/>
      </c:barChart>
      <c:catAx>
        <c:axId val="7041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704189567"/>
        <c:crosses val="autoZero"/>
        <c:auto val="1"/>
        <c:lblAlgn val="ctr"/>
        <c:lblOffset val="100"/>
        <c:noMultiLvlLbl val="0"/>
      </c:catAx>
      <c:valAx>
        <c:axId val="7041895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7041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6.svg"/><Relationship Id="rId39" Type="http://schemas.openxmlformats.org/officeDocument/2006/relationships/image" Target="../media/image34.svg"/><Relationship Id="rId21" Type="http://schemas.openxmlformats.org/officeDocument/2006/relationships/image" Target="../media/image21.png"/><Relationship Id="rId34" Type="http://schemas.openxmlformats.org/officeDocument/2006/relationships/hyperlink" Target="#Energy!A1"/><Relationship Id="rId42" Type="http://schemas.openxmlformats.org/officeDocument/2006/relationships/image" Target="../media/image36.svg"/><Relationship Id="rId47" Type="http://schemas.openxmlformats.org/officeDocument/2006/relationships/image" Target="../media/image39.png"/><Relationship Id="rId7" Type="http://schemas.openxmlformats.org/officeDocument/2006/relationships/image" Target="../media/image7.png"/><Relationship Id="rId2" Type="http://schemas.openxmlformats.org/officeDocument/2006/relationships/image" Target="../media/image2.svg"/><Relationship Id="rId16" Type="http://schemas.openxmlformats.org/officeDocument/2006/relationships/image" Target="../media/image16.svg"/><Relationship Id="rId29" Type="http://schemas.openxmlformats.org/officeDocument/2006/relationships/image" Target="../media/image28.svg"/><Relationship Id="rId11" Type="http://schemas.openxmlformats.org/officeDocument/2006/relationships/image" Target="../media/image11.png"/><Relationship Id="rId24" Type="http://schemas.openxmlformats.org/officeDocument/2006/relationships/image" Target="../media/image24.svg"/><Relationship Id="rId32" Type="http://schemas.openxmlformats.org/officeDocument/2006/relationships/image" Target="../media/image30.svg"/><Relationship Id="rId37" Type="http://schemas.openxmlformats.org/officeDocument/2006/relationships/hyperlink" Target="#'Portfolio Summary'!A1"/><Relationship Id="rId40" Type="http://schemas.openxmlformats.org/officeDocument/2006/relationships/hyperlink" Target="#'Customers &amp; Community'!A1"/><Relationship Id="rId45" Type="http://schemas.openxmlformats.org/officeDocument/2006/relationships/image" Target="../media/image38.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7.png"/><Relationship Id="rId36" Type="http://schemas.openxmlformats.org/officeDocument/2006/relationships/image" Target="../media/image32.svg"/><Relationship Id="rId49" Type="http://schemas.openxmlformats.org/officeDocument/2006/relationships/image" Target="../media/image41.png"/><Relationship Id="rId10" Type="http://schemas.openxmlformats.org/officeDocument/2006/relationships/image" Target="../media/image10.svg"/><Relationship Id="rId19" Type="http://schemas.openxmlformats.org/officeDocument/2006/relationships/image" Target="../media/image19.png"/><Relationship Id="rId31" Type="http://schemas.openxmlformats.org/officeDocument/2006/relationships/image" Target="../media/image29.png"/><Relationship Id="rId44" Type="http://schemas.openxmlformats.org/officeDocument/2006/relationships/image" Target="../media/image37.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2.svg"/><Relationship Id="rId27" Type="http://schemas.openxmlformats.org/officeDocument/2006/relationships/hyperlink" Target="#Overview!A1"/><Relationship Id="rId30" Type="http://schemas.openxmlformats.org/officeDocument/2006/relationships/hyperlink" Target="#GRI!A1"/><Relationship Id="rId35" Type="http://schemas.openxmlformats.org/officeDocument/2006/relationships/image" Target="../media/image31.png"/><Relationship Id="rId43" Type="http://schemas.openxmlformats.org/officeDocument/2006/relationships/hyperlink" Target="#Governance!A1"/><Relationship Id="rId48" Type="http://schemas.openxmlformats.org/officeDocument/2006/relationships/image" Target="../media/image40.svg"/><Relationship Id="rId8" Type="http://schemas.openxmlformats.org/officeDocument/2006/relationships/image" Target="../media/image8.svg"/><Relationship Id="rId3" Type="http://schemas.openxmlformats.org/officeDocument/2006/relationships/image" Target="../media/image3.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hyperlink" Target="#'Environmental Summary'!A1"/><Relationship Id="rId38" Type="http://schemas.openxmlformats.org/officeDocument/2006/relationships/image" Target="../media/image33.png"/><Relationship Id="rId46" Type="http://schemas.openxmlformats.org/officeDocument/2006/relationships/hyperlink" Target="#People!A1"/><Relationship Id="rId20" Type="http://schemas.openxmlformats.org/officeDocument/2006/relationships/image" Target="../media/image20.svg"/><Relationship Id="rId41" Type="http://schemas.openxmlformats.org/officeDocument/2006/relationships/image" Target="../media/image35.png"/><Relationship Id="rId1" Type="http://schemas.openxmlformats.org/officeDocument/2006/relationships/image" Target="../media/image1.png"/><Relationship Id="rId6" Type="http://schemas.openxmlformats.org/officeDocument/2006/relationships/image" Target="../media/image6.svg"/></Relationships>
</file>

<file path=xl/drawings/_rels/drawing10.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8" Type="http://schemas.openxmlformats.org/officeDocument/2006/relationships/image" Target="../media/image48.png"/><Relationship Id="rId13" Type="http://schemas.openxmlformats.org/officeDocument/2006/relationships/hyperlink" Target="https://centuria.com.au/centuria-capital/corporate/sustainability/" TargetMode="External"/><Relationship Id="rId3" Type="http://schemas.openxmlformats.org/officeDocument/2006/relationships/image" Target="../media/image44.png"/><Relationship Id="rId7" Type="http://schemas.openxmlformats.org/officeDocument/2006/relationships/image" Target="../media/image47.svg"/><Relationship Id="rId12" Type="http://schemas.openxmlformats.org/officeDocument/2006/relationships/image" Target="../media/image52.png"/><Relationship Id="rId2" Type="http://schemas.openxmlformats.org/officeDocument/2006/relationships/image" Target="../media/image43.svg"/><Relationship Id="rId16" Type="http://schemas.openxmlformats.org/officeDocument/2006/relationships/hyperlink" Target="https://centuria.com.au/centuria-capital/investor-centre/" TargetMode="External"/><Relationship Id="rId1" Type="http://schemas.openxmlformats.org/officeDocument/2006/relationships/image" Target="../media/image42.png"/><Relationship Id="rId6" Type="http://schemas.openxmlformats.org/officeDocument/2006/relationships/image" Target="../media/image46.png"/><Relationship Id="rId11" Type="http://schemas.openxmlformats.org/officeDocument/2006/relationships/image" Target="../media/image51.png"/><Relationship Id="rId5" Type="http://schemas.openxmlformats.org/officeDocument/2006/relationships/hyperlink" Target="#Home!A1"/><Relationship Id="rId15" Type="http://schemas.openxmlformats.org/officeDocument/2006/relationships/hyperlink" Target="https://centuria.com.au/office-reit/investor-centre/" TargetMode="External"/><Relationship Id="rId10" Type="http://schemas.openxmlformats.org/officeDocument/2006/relationships/image" Target="../media/image50.png"/><Relationship Id="rId4" Type="http://schemas.openxmlformats.org/officeDocument/2006/relationships/image" Target="../media/image45.svg"/><Relationship Id="rId9" Type="http://schemas.openxmlformats.org/officeDocument/2006/relationships/image" Target="../media/image49.png"/><Relationship Id="rId14" Type="http://schemas.openxmlformats.org/officeDocument/2006/relationships/hyperlink" Target="https://centuria.com.au/industrial-reit/investor-centr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7.svg"/><Relationship Id="rId2" Type="http://schemas.openxmlformats.org/officeDocument/2006/relationships/image" Target="../media/image46.png"/><Relationship Id="rId1" Type="http://schemas.openxmlformats.org/officeDocument/2006/relationships/hyperlink" Target="#Home!A1"/><Relationship Id="rId5" Type="http://schemas.openxmlformats.org/officeDocument/2006/relationships/image" Target="../media/image54.svg"/><Relationship Id="rId4" Type="http://schemas.openxmlformats.org/officeDocument/2006/relationships/image" Target="../media/image5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7.svg"/><Relationship Id="rId7" Type="http://schemas.openxmlformats.org/officeDocument/2006/relationships/chart" Target="../charts/chart2.xml"/><Relationship Id="rId2" Type="http://schemas.openxmlformats.org/officeDocument/2006/relationships/image" Target="../media/image46.png"/><Relationship Id="rId1" Type="http://schemas.openxmlformats.org/officeDocument/2006/relationships/hyperlink" Target="#Home!A1"/><Relationship Id="rId6" Type="http://schemas.openxmlformats.org/officeDocument/2006/relationships/chart" Target="../charts/chart1.xml"/><Relationship Id="rId5" Type="http://schemas.openxmlformats.org/officeDocument/2006/relationships/image" Target="../media/image56.svg"/><Relationship Id="rId4" Type="http://schemas.openxmlformats.org/officeDocument/2006/relationships/image" Target="../media/image55.png"/></Relationships>
</file>

<file path=xl/drawings/_rels/drawing5.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hyperlink" Target="#Home!A1"/><Relationship Id="rId7" Type="http://schemas.openxmlformats.org/officeDocument/2006/relationships/image" Target="../media/image58.sv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57.png"/><Relationship Id="rId5" Type="http://schemas.openxmlformats.org/officeDocument/2006/relationships/image" Target="../media/image47.svg"/><Relationship Id="rId4" Type="http://schemas.openxmlformats.org/officeDocument/2006/relationships/image" Target="../media/image46.png"/><Relationship Id="rId9" Type="http://schemas.openxmlformats.org/officeDocument/2006/relationships/chart" Target="../charts/chart6.xml"/></Relationships>
</file>

<file path=xl/drawings/_rels/drawing6.xml.rels><?xml version="1.0" encoding="UTF-8" standalone="yes"?>
<Relationships xmlns="http://schemas.openxmlformats.org/package/2006/relationships"><Relationship Id="rId8" Type="http://schemas.openxmlformats.org/officeDocument/2006/relationships/image" Target="../media/image61.png"/><Relationship Id="rId13" Type="http://schemas.openxmlformats.org/officeDocument/2006/relationships/hyperlink" Target="#'Portfolio summary'!A86"/><Relationship Id="rId18" Type="http://schemas.openxmlformats.org/officeDocument/2006/relationships/image" Target="../media/image68.svg"/><Relationship Id="rId26" Type="http://schemas.openxmlformats.org/officeDocument/2006/relationships/chart" Target="../charts/chart9.xml"/><Relationship Id="rId3" Type="http://schemas.openxmlformats.org/officeDocument/2006/relationships/image" Target="../media/image47.svg"/><Relationship Id="rId21" Type="http://schemas.openxmlformats.org/officeDocument/2006/relationships/image" Target="../media/image70.svg"/><Relationship Id="rId7" Type="http://schemas.openxmlformats.org/officeDocument/2006/relationships/hyperlink" Target="#'Portfolio summary'!A36"/><Relationship Id="rId12" Type="http://schemas.openxmlformats.org/officeDocument/2006/relationships/image" Target="../media/image64.svg"/><Relationship Id="rId17" Type="http://schemas.openxmlformats.org/officeDocument/2006/relationships/image" Target="../media/image67.png"/><Relationship Id="rId25" Type="http://schemas.openxmlformats.org/officeDocument/2006/relationships/chart" Target="../charts/chart8.xml"/><Relationship Id="rId2" Type="http://schemas.openxmlformats.org/officeDocument/2006/relationships/image" Target="../media/image46.png"/><Relationship Id="rId16" Type="http://schemas.openxmlformats.org/officeDocument/2006/relationships/hyperlink" Target="#'Portfolio summary'!A115"/><Relationship Id="rId20" Type="http://schemas.openxmlformats.org/officeDocument/2006/relationships/image" Target="../media/image69.png"/><Relationship Id="rId1" Type="http://schemas.openxmlformats.org/officeDocument/2006/relationships/hyperlink" Target="#Home!A1"/><Relationship Id="rId6" Type="http://schemas.openxmlformats.org/officeDocument/2006/relationships/image" Target="../media/image60.svg"/><Relationship Id="rId11" Type="http://schemas.openxmlformats.org/officeDocument/2006/relationships/image" Target="../media/image63.png"/><Relationship Id="rId24" Type="http://schemas.openxmlformats.org/officeDocument/2006/relationships/chart" Target="../charts/chart7.xml"/><Relationship Id="rId5" Type="http://schemas.openxmlformats.org/officeDocument/2006/relationships/image" Target="../media/image59.png"/><Relationship Id="rId15" Type="http://schemas.openxmlformats.org/officeDocument/2006/relationships/image" Target="../media/image66.svg"/><Relationship Id="rId23" Type="http://schemas.openxmlformats.org/officeDocument/2006/relationships/image" Target="../media/image72.svg"/><Relationship Id="rId10" Type="http://schemas.openxmlformats.org/officeDocument/2006/relationships/hyperlink" Target="#'Portfolio summary'!A54"/><Relationship Id="rId19" Type="http://schemas.openxmlformats.org/officeDocument/2006/relationships/hyperlink" Target="#'Portfolio summary'!A146"/><Relationship Id="rId4" Type="http://schemas.openxmlformats.org/officeDocument/2006/relationships/hyperlink" Target="#'Portfolio summary'!A5"/><Relationship Id="rId9" Type="http://schemas.openxmlformats.org/officeDocument/2006/relationships/image" Target="../media/image62.svg"/><Relationship Id="rId14" Type="http://schemas.openxmlformats.org/officeDocument/2006/relationships/image" Target="../media/image65.png"/><Relationship Id="rId22" Type="http://schemas.openxmlformats.org/officeDocument/2006/relationships/image" Target="../media/image71.png"/><Relationship Id="rId27"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7.svg"/><Relationship Id="rId2" Type="http://schemas.openxmlformats.org/officeDocument/2006/relationships/image" Target="../media/image46.png"/><Relationship Id="rId1" Type="http://schemas.openxmlformats.org/officeDocument/2006/relationships/hyperlink" Target="#Home!A1"/><Relationship Id="rId5" Type="http://schemas.openxmlformats.org/officeDocument/2006/relationships/image" Target="../media/image74.svg"/><Relationship Id="rId4" Type="http://schemas.openxmlformats.org/officeDocument/2006/relationships/image" Target="../media/image73.png"/></Relationships>
</file>

<file path=xl/drawings/_rels/drawing8.xml.rels><?xml version="1.0" encoding="UTF-8" standalone="yes"?>
<Relationships xmlns="http://schemas.openxmlformats.org/package/2006/relationships"><Relationship Id="rId3" Type="http://schemas.openxmlformats.org/officeDocument/2006/relationships/image" Target="../media/image47.svg"/><Relationship Id="rId2" Type="http://schemas.openxmlformats.org/officeDocument/2006/relationships/image" Target="../media/image46.png"/><Relationship Id="rId1" Type="http://schemas.openxmlformats.org/officeDocument/2006/relationships/hyperlink" Target="#Home!A1"/><Relationship Id="rId5" Type="http://schemas.openxmlformats.org/officeDocument/2006/relationships/image" Target="../media/image76.svg"/><Relationship Id="rId4" Type="http://schemas.openxmlformats.org/officeDocument/2006/relationships/image" Target="../media/image75.png"/></Relationships>
</file>

<file path=xl/drawings/_rels/drawing9.xml.rels><?xml version="1.0" encoding="UTF-8" standalone="yes"?>
<Relationships xmlns="http://schemas.openxmlformats.org/package/2006/relationships"><Relationship Id="rId3" Type="http://schemas.openxmlformats.org/officeDocument/2006/relationships/image" Target="../media/image47.svg"/><Relationship Id="rId2" Type="http://schemas.openxmlformats.org/officeDocument/2006/relationships/image" Target="../media/image46.png"/><Relationship Id="rId1" Type="http://schemas.openxmlformats.org/officeDocument/2006/relationships/hyperlink" Target="#Home!A1"/><Relationship Id="rId5" Type="http://schemas.openxmlformats.org/officeDocument/2006/relationships/image" Target="../media/image78.svg"/><Relationship Id="rId4" Type="http://schemas.openxmlformats.org/officeDocument/2006/relationships/image" Target="../media/image77.png"/></Relationships>
</file>

<file path=xl/drawings/drawing1.xml><?xml version="1.0" encoding="utf-8"?>
<xdr:wsDr xmlns:xdr="http://schemas.openxmlformats.org/drawingml/2006/spreadsheetDrawing" xmlns:a="http://schemas.openxmlformats.org/drawingml/2006/main">
  <xdr:twoCellAnchor editAs="oneCell">
    <xdr:from>
      <xdr:col>115</xdr:col>
      <xdr:colOff>749300</xdr:colOff>
      <xdr:row>583</xdr:row>
      <xdr:rowOff>50800</xdr:rowOff>
    </xdr:from>
    <xdr:to>
      <xdr:col>118</xdr:col>
      <xdr:colOff>444500</xdr:colOff>
      <xdr:row>587</xdr:row>
      <xdr:rowOff>6350</xdr:rowOff>
    </xdr:to>
    <xdr:pic>
      <xdr:nvPicPr>
        <xdr:cNvPr id="20" name="Graphic 19">
          <a:extLst>
            <a:ext uri="{FF2B5EF4-FFF2-40B4-BE49-F238E27FC236}">
              <a16:creationId xmlns:a16="http://schemas.microsoft.com/office/drawing/2014/main" id="{51358ABF-4758-0035-BCCE-66BC12C8447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6476800" y="107594400"/>
          <a:ext cx="2171700" cy="673100"/>
        </a:xfrm>
        <a:prstGeom prst="rect">
          <a:avLst/>
        </a:prstGeom>
      </xdr:spPr>
    </xdr:pic>
    <xdr:clientData/>
  </xdr:twoCellAnchor>
  <xdr:twoCellAnchor editAs="oneCell">
    <xdr:from>
      <xdr:col>99</xdr:col>
      <xdr:colOff>647700</xdr:colOff>
      <xdr:row>507</xdr:row>
      <xdr:rowOff>114300</xdr:rowOff>
    </xdr:from>
    <xdr:to>
      <xdr:col>102</xdr:col>
      <xdr:colOff>342900</xdr:colOff>
      <xdr:row>511</xdr:row>
      <xdr:rowOff>76200</xdr:rowOff>
    </xdr:to>
    <xdr:pic>
      <xdr:nvPicPr>
        <xdr:cNvPr id="21" name="Graphic 20">
          <a:extLst>
            <a:ext uri="{FF2B5EF4-FFF2-40B4-BE49-F238E27FC236}">
              <a16:creationId xmlns:a16="http://schemas.microsoft.com/office/drawing/2014/main" id="{371F4D3E-4CB0-15E0-CD9D-97335698375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3167200" y="94145100"/>
          <a:ext cx="2171700" cy="673100"/>
        </a:xfrm>
        <a:prstGeom prst="rect">
          <a:avLst/>
        </a:prstGeom>
      </xdr:spPr>
    </xdr:pic>
    <xdr:clientData/>
  </xdr:twoCellAnchor>
  <xdr:twoCellAnchor editAs="oneCell">
    <xdr:from>
      <xdr:col>83</xdr:col>
      <xdr:colOff>546100</xdr:colOff>
      <xdr:row>432</xdr:row>
      <xdr:rowOff>0</xdr:rowOff>
    </xdr:from>
    <xdr:to>
      <xdr:col>86</xdr:col>
      <xdr:colOff>234950</xdr:colOff>
      <xdr:row>435</xdr:row>
      <xdr:rowOff>139700</xdr:rowOff>
    </xdr:to>
    <xdr:pic>
      <xdr:nvPicPr>
        <xdr:cNvPr id="22" name="Graphic 21">
          <a:extLst>
            <a:ext uri="{FF2B5EF4-FFF2-40B4-BE49-F238E27FC236}">
              <a16:creationId xmlns:a16="http://schemas.microsoft.com/office/drawing/2014/main" id="{CCE3EA9B-A209-6B5F-F18F-5D554F899C8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9857600" y="80695800"/>
          <a:ext cx="2171700" cy="673100"/>
        </a:xfrm>
        <a:prstGeom prst="rect">
          <a:avLst/>
        </a:prstGeom>
      </xdr:spPr>
    </xdr:pic>
    <xdr:clientData/>
  </xdr:twoCellAnchor>
  <xdr:twoCellAnchor editAs="oneCell">
    <xdr:from>
      <xdr:col>67</xdr:col>
      <xdr:colOff>444500</xdr:colOff>
      <xdr:row>356</xdr:row>
      <xdr:rowOff>63500</xdr:rowOff>
    </xdr:from>
    <xdr:to>
      <xdr:col>70</xdr:col>
      <xdr:colOff>139700</xdr:colOff>
      <xdr:row>360</xdr:row>
      <xdr:rowOff>25400</xdr:rowOff>
    </xdr:to>
    <xdr:pic>
      <xdr:nvPicPr>
        <xdr:cNvPr id="23" name="Graphic 22">
          <a:extLst>
            <a:ext uri="{FF2B5EF4-FFF2-40B4-BE49-F238E27FC236}">
              <a16:creationId xmlns:a16="http://schemas.microsoft.com/office/drawing/2014/main" id="{D8D380F6-7D2F-7ECF-C950-84C18D40160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6548000" y="67246500"/>
          <a:ext cx="2171700" cy="673100"/>
        </a:xfrm>
        <a:prstGeom prst="rect">
          <a:avLst/>
        </a:prstGeom>
      </xdr:spPr>
    </xdr:pic>
    <xdr:clientData/>
  </xdr:twoCellAnchor>
  <xdr:twoCellAnchor editAs="oneCell">
    <xdr:from>
      <xdr:col>51</xdr:col>
      <xdr:colOff>342900</xdr:colOff>
      <xdr:row>280</xdr:row>
      <xdr:rowOff>127000</xdr:rowOff>
    </xdr:from>
    <xdr:to>
      <xdr:col>54</xdr:col>
      <xdr:colOff>44450</xdr:colOff>
      <xdr:row>284</xdr:row>
      <xdr:rowOff>101600</xdr:rowOff>
    </xdr:to>
    <xdr:pic>
      <xdr:nvPicPr>
        <xdr:cNvPr id="24" name="Graphic 23">
          <a:extLst>
            <a:ext uri="{FF2B5EF4-FFF2-40B4-BE49-F238E27FC236}">
              <a16:creationId xmlns:a16="http://schemas.microsoft.com/office/drawing/2014/main" id="{9A950A16-A2EA-6EFA-FE39-78DF2E9F9965}"/>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3238400" y="53797200"/>
          <a:ext cx="2184400" cy="685800"/>
        </a:xfrm>
        <a:prstGeom prst="rect">
          <a:avLst/>
        </a:prstGeom>
      </xdr:spPr>
    </xdr:pic>
    <xdr:clientData/>
  </xdr:twoCellAnchor>
  <xdr:twoCellAnchor editAs="oneCell">
    <xdr:from>
      <xdr:col>35</xdr:col>
      <xdr:colOff>241300</xdr:colOff>
      <xdr:row>205</xdr:row>
      <xdr:rowOff>12700</xdr:rowOff>
    </xdr:from>
    <xdr:to>
      <xdr:col>37</xdr:col>
      <xdr:colOff>768350</xdr:colOff>
      <xdr:row>208</xdr:row>
      <xdr:rowOff>158750</xdr:rowOff>
    </xdr:to>
    <xdr:pic>
      <xdr:nvPicPr>
        <xdr:cNvPr id="25" name="Graphic 24">
          <a:extLst>
            <a:ext uri="{FF2B5EF4-FFF2-40B4-BE49-F238E27FC236}">
              <a16:creationId xmlns:a16="http://schemas.microsoft.com/office/drawing/2014/main" id="{BD383699-2A44-22F1-7F44-683D05C194C5}"/>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39928800" y="40347900"/>
          <a:ext cx="2184400" cy="685800"/>
        </a:xfrm>
        <a:prstGeom prst="rect">
          <a:avLst/>
        </a:prstGeom>
      </xdr:spPr>
    </xdr:pic>
    <xdr:clientData/>
  </xdr:twoCellAnchor>
  <xdr:twoCellAnchor editAs="oneCell">
    <xdr:from>
      <xdr:col>19</xdr:col>
      <xdr:colOff>139700</xdr:colOff>
      <xdr:row>129</xdr:row>
      <xdr:rowOff>76200</xdr:rowOff>
    </xdr:from>
    <xdr:to>
      <xdr:col>21</xdr:col>
      <xdr:colOff>654050</xdr:colOff>
      <xdr:row>133</xdr:row>
      <xdr:rowOff>38100</xdr:rowOff>
    </xdr:to>
    <xdr:pic>
      <xdr:nvPicPr>
        <xdr:cNvPr id="26" name="Graphic 25">
          <a:extLst>
            <a:ext uri="{FF2B5EF4-FFF2-40B4-BE49-F238E27FC236}">
              <a16:creationId xmlns:a16="http://schemas.microsoft.com/office/drawing/2014/main" id="{A6C99ABD-8CBE-A2BE-8E3C-31F92DC5668D}"/>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26619200" y="26898600"/>
          <a:ext cx="2171700" cy="673100"/>
        </a:xfrm>
        <a:prstGeom prst="rect">
          <a:avLst/>
        </a:prstGeom>
      </xdr:spPr>
    </xdr:pic>
    <xdr:clientData/>
  </xdr:twoCellAnchor>
  <xdr:twoCellAnchor editAs="oneCell">
    <xdr:from>
      <xdr:col>61</xdr:col>
      <xdr:colOff>635000</xdr:colOff>
      <xdr:row>486</xdr:row>
      <xdr:rowOff>139700</xdr:rowOff>
    </xdr:from>
    <xdr:to>
      <xdr:col>64</xdr:col>
      <xdr:colOff>330200</xdr:colOff>
      <xdr:row>490</xdr:row>
      <xdr:rowOff>101600</xdr:rowOff>
    </xdr:to>
    <xdr:pic>
      <xdr:nvPicPr>
        <xdr:cNvPr id="29" name="Graphic 28">
          <a:extLst>
            <a:ext uri="{FF2B5EF4-FFF2-40B4-BE49-F238E27FC236}">
              <a16:creationId xmlns:a16="http://schemas.microsoft.com/office/drawing/2014/main" id="{822CCF85-D250-5CF0-0EA4-FA6E19C28A36}"/>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61785500" y="90436700"/>
          <a:ext cx="2171700" cy="673100"/>
        </a:xfrm>
        <a:prstGeom prst="rect">
          <a:avLst/>
        </a:prstGeom>
      </xdr:spPr>
    </xdr:pic>
    <xdr:clientData/>
  </xdr:twoCellAnchor>
  <xdr:twoCellAnchor editAs="oneCell">
    <xdr:from>
      <xdr:col>51</xdr:col>
      <xdr:colOff>203200</xdr:colOff>
      <xdr:row>420</xdr:row>
      <xdr:rowOff>76200</xdr:rowOff>
    </xdr:from>
    <xdr:to>
      <xdr:col>53</xdr:col>
      <xdr:colOff>723900</xdr:colOff>
      <xdr:row>424</xdr:row>
      <xdr:rowOff>38100</xdr:rowOff>
    </xdr:to>
    <xdr:pic>
      <xdr:nvPicPr>
        <xdr:cNvPr id="30" name="Graphic 29">
          <a:extLst>
            <a:ext uri="{FF2B5EF4-FFF2-40B4-BE49-F238E27FC236}">
              <a16:creationId xmlns:a16="http://schemas.microsoft.com/office/drawing/2014/main" id="{6FC848D5-DBAB-2E24-913E-523E0F65F58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53098700" y="78638400"/>
          <a:ext cx="2171700" cy="673100"/>
        </a:xfrm>
        <a:prstGeom prst="rect">
          <a:avLst/>
        </a:prstGeom>
      </xdr:spPr>
    </xdr:pic>
    <xdr:clientData/>
  </xdr:twoCellAnchor>
  <xdr:twoCellAnchor editAs="oneCell">
    <xdr:from>
      <xdr:col>40</xdr:col>
      <xdr:colOff>596900</xdr:colOff>
      <xdr:row>354</xdr:row>
      <xdr:rowOff>12700</xdr:rowOff>
    </xdr:from>
    <xdr:to>
      <xdr:col>43</xdr:col>
      <xdr:colOff>292100</xdr:colOff>
      <xdr:row>357</xdr:row>
      <xdr:rowOff>152400</xdr:rowOff>
    </xdr:to>
    <xdr:pic>
      <xdr:nvPicPr>
        <xdr:cNvPr id="31" name="Graphic 30">
          <a:extLst>
            <a:ext uri="{FF2B5EF4-FFF2-40B4-BE49-F238E27FC236}">
              <a16:creationId xmlns:a16="http://schemas.microsoft.com/office/drawing/2014/main" id="{16FDBAA9-78C1-85AD-254A-6742E4543F29}"/>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tretch>
          <a:fillRect/>
        </a:stretch>
      </xdr:blipFill>
      <xdr:spPr>
        <a:xfrm>
          <a:off x="44411900" y="66840100"/>
          <a:ext cx="2171700" cy="673100"/>
        </a:xfrm>
        <a:prstGeom prst="rect">
          <a:avLst/>
        </a:prstGeom>
      </xdr:spPr>
    </xdr:pic>
    <xdr:clientData/>
  </xdr:twoCellAnchor>
  <xdr:twoCellAnchor editAs="oneCell">
    <xdr:from>
      <xdr:col>30</xdr:col>
      <xdr:colOff>165100</xdr:colOff>
      <xdr:row>287</xdr:row>
      <xdr:rowOff>127000</xdr:rowOff>
    </xdr:from>
    <xdr:to>
      <xdr:col>32</xdr:col>
      <xdr:colOff>685800</xdr:colOff>
      <xdr:row>291</xdr:row>
      <xdr:rowOff>82550</xdr:rowOff>
    </xdr:to>
    <xdr:pic>
      <xdr:nvPicPr>
        <xdr:cNvPr id="32" name="Graphic 31">
          <a:extLst>
            <a:ext uri="{FF2B5EF4-FFF2-40B4-BE49-F238E27FC236}">
              <a16:creationId xmlns:a16="http://schemas.microsoft.com/office/drawing/2014/main" id="{B2D9B16B-23B8-98B6-6894-DDCB31172407}"/>
            </a:ext>
          </a:extLst>
        </xdr:cNvPr>
        <xdr:cNvPicPr>
          <a:picLocks noChangeAspect="1"/>
        </xdr:cNvPicPr>
      </xdr:nvPicPr>
      <xdr:blipFill>
        <a:blip xmlns:r="http://schemas.openxmlformats.org/officeDocument/2006/relationships" r:embed="rId21">
          <a:extLst>
            <a:ext uri="{96DAC541-7B7A-43D3-8B79-37D633B846F1}">
              <asvg:svgBlip xmlns:asvg="http://schemas.microsoft.com/office/drawing/2016/SVG/main" r:embed="rId22"/>
            </a:ext>
          </a:extLst>
        </a:blip>
        <a:stretch>
          <a:fillRect/>
        </a:stretch>
      </xdr:blipFill>
      <xdr:spPr>
        <a:xfrm>
          <a:off x="35725100" y="55041800"/>
          <a:ext cx="2171700" cy="673100"/>
        </a:xfrm>
        <a:prstGeom prst="rect">
          <a:avLst/>
        </a:prstGeom>
      </xdr:spPr>
    </xdr:pic>
    <xdr:clientData/>
  </xdr:twoCellAnchor>
  <xdr:twoCellAnchor editAs="oneCell">
    <xdr:from>
      <xdr:col>19</xdr:col>
      <xdr:colOff>558800</xdr:colOff>
      <xdr:row>221</xdr:row>
      <xdr:rowOff>63500</xdr:rowOff>
    </xdr:from>
    <xdr:to>
      <xdr:col>22</xdr:col>
      <xdr:colOff>266700</xdr:colOff>
      <xdr:row>225</xdr:row>
      <xdr:rowOff>38100</xdr:rowOff>
    </xdr:to>
    <xdr:pic>
      <xdr:nvPicPr>
        <xdr:cNvPr id="33" name="Graphic 32">
          <a:extLst>
            <a:ext uri="{FF2B5EF4-FFF2-40B4-BE49-F238E27FC236}">
              <a16:creationId xmlns:a16="http://schemas.microsoft.com/office/drawing/2014/main" id="{8FE8E331-AD32-EE1B-5412-F11A5D96967B}"/>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4"/>
            </a:ext>
          </a:extLst>
        </a:blip>
        <a:stretch>
          <a:fillRect/>
        </a:stretch>
      </xdr:blipFill>
      <xdr:spPr>
        <a:xfrm>
          <a:off x="27038300" y="43243500"/>
          <a:ext cx="2184400" cy="685800"/>
        </a:xfrm>
        <a:prstGeom prst="rect">
          <a:avLst/>
        </a:prstGeom>
      </xdr:spPr>
    </xdr:pic>
    <xdr:clientData/>
  </xdr:twoCellAnchor>
  <xdr:twoCellAnchor editAs="oneCell">
    <xdr:from>
      <xdr:col>9</xdr:col>
      <xdr:colOff>127000</xdr:colOff>
      <xdr:row>155</xdr:row>
      <xdr:rowOff>0</xdr:rowOff>
    </xdr:from>
    <xdr:to>
      <xdr:col>11</xdr:col>
      <xdr:colOff>654050</xdr:colOff>
      <xdr:row>158</xdr:row>
      <xdr:rowOff>152400</xdr:rowOff>
    </xdr:to>
    <xdr:pic>
      <xdr:nvPicPr>
        <xdr:cNvPr id="34" name="Graphic 33">
          <a:extLst>
            <a:ext uri="{FF2B5EF4-FFF2-40B4-BE49-F238E27FC236}">
              <a16:creationId xmlns:a16="http://schemas.microsoft.com/office/drawing/2014/main" id="{07C8082F-D27C-28FA-8E8A-EA5E4AA4C7E7}"/>
            </a:ext>
          </a:extLst>
        </xdr:cNvPr>
        <xdr:cNvPicPr>
          <a:picLocks noChangeAspect="1"/>
        </xdr:cNvPicPr>
      </xdr:nvPicPr>
      <xdr:blipFill>
        <a:blip xmlns:r="http://schemas.openxmlformats.org/officeDocument/2006/relationships" r:embed="rId25">
          <a:extLst>
            <a:ext uri="{96DAC541-7B7A-43D3-8B79-37D633B846F1}">
              <asvg:svgBlip xmlns:asvg="http://schemas.microsoft.com/office/drawing/2016/SVG/main" r:embed="rId26"/>
            </a:ext>
          </a:extLst>
        </a:blip>
        <a:stretch>
          <a:fillRect/>
        </a:stretch>
      </xdr:blipFill>
      <xdr:spPr>
        <a:xfrm>
          <a:off x="18351500" y="31445200"/>
          <a:ext cx="2184400" cy="685800"/>
        </a:xfrm>
        <a:prstGeom prst="rect">
          <a:avLst/>
        </a:prstGeom>
      </xdr:spPr>
    </xdr:pic>
    <xdr:clientData/>
  </xdr:twoCellAnchor>
  <xdr:twoCellAnchor>
    <xdr:from>
      <xdr:col>1</xdr:col>
      <xdr:colOff>490387</xdr:colOff>
      <xdr:row>45</xdr:row>
      <xdr:rowOff>12990</xdr:rowOff>
    </xdr:from>
    <xdr:to>
      <xdr:col>1</xdr:col>
      <xdr:colOff>3122273</xdr:colOff>
      <xdr:row>49</xdr:row>
      <xdr:rowOff>129639</xdr:rowOff>
    </xdr:to>
    <xdr:pic>
      <xdr:nvPicPr>
        <xdr:cNvPr id="38" name="Graphic 37">
          <a:hlinkClick xmlns:r="http://schemas.openxmlformats.org/officeDocument/2006/relationships" r:id="rId27"/>
          <a:extLst>
            <a:ext uri="{FF2B5EF4-FFF2-40B4-BE49-F238E27FC236}">
              <a16:creationId xmlns:a16="http://schemas.microsoft.com/office/drawing/2014/main" id="{3086FC47-CA07-2E11-19EC-8D5FB1D3E691}"/>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793323" y="7877669"/>
          <a:ext cx="2631886" cy="815731"/>
        </a:xfrm>
        <a:prstGeom prst="rect">
          <a:avLst/>
        </a:prstGeom>
      </xdr:spPr>
    </xdr:pic>
    <xdr:clientData/>
  </xdr:twoCellAnchor>
  <xdr:twoCellAnchor>
    <xdr:from>
      <xdr:col>1</xdr:col>
      <xdr:colOff>3616543</xdr:colOff>
      <xdr:row>45</xdr:row>
      <xdr:rowOff>12990</xdr:rowOff>
    </xdr:from>
    <xdr:to>
      <xdr:col>1</xdr:col>
      <xdr:colOff>6248429</xdr:colOff>
      <xdr:row>49</xdr:row>
      <xdr:rowOff>129639</xdr:rowOff>
    </xdr:to>
    <xdr:pic>
      <xdr:nvPicPr>
        <xdr:cNvPr id="39" name="Graphic 38">
          <a:hlinkClick xmlns:r="http://schemas.openxmlformats.org/officeDocument/2006/relationships" r:id="rId30"/>
          <a:extLst>
            <a:ext uri="{FF2B5EF4-FFF2-40B4-BE49-F238E27FC236}">
              <a16:creationId xmlns:a16="http://schemas.microsoft.com/office/drawing/2014/main" id="{5958C104-4198-AEAC-D139-793D9A59BD5F}"/>
            </a:ext>
          </a:extLst>
        </xdr:cNvPr>
        <xdr:cNvPicPr>
          <a:picLocks noChangeAspect="1"/>
        </xdr:cNvPicPr>
      </xdr:nvPicPr>
      <xdr:blipFill>
        <a:blip xmlns:r="http://schemas.openxmlformats.org/officeDocument/2006/relationships" r:embed="rId31">
          <a:extLst>
            <a:ext uri="{96DAC541-7B7A-43D3-8B79-37D633B846F1}">
              <asvg:svgBlip xmlns:asvg="http://schemas.microsoft.com/office/drawing/2016/SVG/main" r:embed="rId32"/>
            </a:ext>
          </a:extLst>
        </a:blip>
        <a:srcRect/>
        <a:stretch/>
      </xdr:blipFill>
      <xdr:spPr>
        <a:xfrm>
          <a:off x="3919479" y="7877669"/>
          <a:ext cx="2631886" cy="815731"/>
        </a:xfrm>
        <a:prstGeom prst="rect">
          <a:avLst/>
        </a:prstGeom>
      </xdr:spPr>
    </xdr:pic>
    <xdr:clientData/>
  </xdr:twoCellAnchor>
  <xdr:twoCellAnchor>
    <xdr:from>
      <xdr:col>1</xdr:col>
      <xdr:colOff>6742699</xdr:colOff>
      <xdr:row>45</xdr:row>
      <xdr:rowOff>12990</xdr:rowOff>
    </xdr:from>
    <xdr:to>
      <xdr:col>1</xdr:col>
      <xdr:colOff>9374585</xdr:colOff>
      <xdr:row>49</xdr:row>
      <xdr:rowOff>129639</xdr:rowOff>
    </xdr:to>
    <xdr:pic>
      <xdr:nvPicPr>
        <xdr:cNvPr id="40" name="Graphic 39">
          <a:hlinkClick xmlns:r="http://schemas.openxmlformats.org/officeDocument/2006/relationships" r:id="rId33"/>
          <a:extLst>
            <a:ext uri="{FF2B5EF4-FFF2-40B4-BE49-F238E27FC236}">
              <a16:creationId xmlns:a16="http://schemas.microsoft.com/office/drawing/2014/main" id="{2306F31B-DAC7-434D-97E3-496007A7198B}"/>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rcRect/>
        <a:stretch/>
      </xdr:blipFill>
      <xdr:spPr>
        <a:xfrm>
          <a:off x="7045635" y="7877669"/>
          <a:ext cx="2631886" cy="815731"/>
        </a:xfrm>
        <a:prstGeom prst="rect">
          <a:avLst/>
        </a:prstGeom>
      </xdr:spPr>
    </xdr:pic>
    <xdr:clientData/>
  </xdr:twoCellAnchor>
  <xdr:twoCellAnchor>
    <xdr:from>
      <xdr:col>1</xdr:col>
      <xdr:colOff>9868855</xdr:colOff>
      <xdr:row>45</xdr:row>
      <xdr:rowOff>12990</xdr:rowOff>
    </xdr:from>
    <xdr:to>
      <xdr:col>1</xdr:col>
      <xdr:colOff>12500741</xdr:colOff>
      <xdr:row>49</xdr:row>
      <xdr:rowOff>129639</xdr:rowOff>
    </xdr:to>
    <xdr:pic>
      <xdr:nvPicPr>
        <xdr:cNvPr id="41" name="Graphic 40">
          <a:hlinkClick xmlns:r="http://schemas.openxmlformats.org/officeDocument/2006/relationships" r:id="rId34"/>
          <a:extLst>
            <a:ext uri="{FF2B5EF4-FFF2-40B4-BE49-F238E27FC236}">
              <a16:creationId xmlns:a16="http://schemas.microsoft.com/office/drawing/2014/main" id="{812725DE-5CB4-3908-4A7A-198FE098C2E5}"/>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rcRect/>
        <a:stretch/>
      </xdr:blipFill>
      <xdr:spPr>
        <a:xfrm>
          <a:off x="10171791" y="7877669"/>
          <a:ext cx="2631886" cy="815731"/>
        </a:xfrm>
        <a:prstGeom prst="rect">
          <a:avLst/>
        </a:prstGeom>
      </xdr:spPr>
    </xdr:pic>
    <xdr:clientData/>
  </xdr:twoCellAnchor>
  <xdr:twoCellAnchor>
    <xdr:from>
      <xdr:col>1</xdr:col>
      <xdr:colOff>495182</xdr:colOff>
      <xdr:row>51</xdr:row>
      <xdr:rowOff>118571</xdr:rowOff>
    </xdr:from>
    <xdr:to>
      <xdr:col>1</xdr:col>
      <xdr:colOff>3133110</xdr:colOff>
      <xdr:row>56</xdr:row>
      <xdr:rowOff>72905</xdr:rowOff>
    </xdr:to>
    <xdr:pic>
      <xdr:nvPicPr>
        <xdr:cNvPr id="42" name="Graphic 41">
          <a:hlinkClick xmlns:r="http://schemas.openxmlformats.org/officeDocument/2006/relationships" r:id="rId37"/>
          <a:extLst>
            <a:ext uri="{FF2B5EF4-FFF2-40B4-BE49-F238E27FC236}">
              <a16:creationId xmlns:a16="http://schemas.microsoft.com/office/drawing/2014/main" id="{39DE020A-D68A-6F92-49C1-4E67A308AA3A}"/>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rcRect/>
        <a:stretch/>
      </xdr:blipFill>
      <xdr:spPr>
        <a:xfrm>
          <a:off x="798118" y="9031874"/>
          <a:ext cx="2637928" cy="828187"/>
        </a:xfrm>
        <a:prstGeom prst="rect">
          <a:avLst/>
        </a:prstGeom>
      </xdr:spPr>
    </xdr:pic>
    <xdr:clientData/>
  </xdr:twoCellAnchor>
  <xdr:twoCellAnchor>
    <xdr:from>
      <xdr:col>1</xdr:col>
      <xdr:colOff>6758241</xdr:colOff>
      <xdr:row>51</xdr:row>
      <xdr:rowOff>149833</xdr:rowOff>
    </xdr:from>
    <xdr:to>
      <xdr:col>1</xdr:col>
      <xdr:colOff>9379883</xdr:colOff>
      <xdr:row>56</xdr:row>
      <xdr:rowOff>88536</xdr:rowOff>
    </xdr:to>
    <xdr:pic>
      <xdr:nvPicPr>
        <xdr:cNvPr id="43" name="Graphic 42">
          <a:hlinkClick xmlns:r="http://schemas.openxmlformats.org/officeDocument/2006/relationships" r:id="rId40"/>
          <a:extLst>
            <a:ext uri="{FF2B5EF4-FFF2-40B4-BE49-F238E27FC236}">
              <a16:creationId xmlns:a16="http://schemas.microsoft.com/office/drawing/2014/main" id="{6FA2E037-DA72-A1AF-CCDA-11282FE612A9}"/>
            </a:ext>
          </a:extLst>
        </xdr:cNvPr>
        <xdr:cNvPicPr>
          <a:picLocks noChangeAspect="1"/>
        </xdr:cNvPicPr>
      </xdr:nvPicPr>
      <xdr:blipFill>
        <a:blip xmlns:r="http://schemas.openxmlformats.org/officeDocument/2006/relationships" r:embed="rId41">
          <a:extLst>
            <a:ext uri="{96DAC541-7B7A-43D3-8B79-37D633B846F1}">
              <asvg:svgBlip xmlns:asvg="http://schemas.microsoft.com/office/drawing/2016/SVG/main" r:embed="rId42"/>
            </a:ext>
          </a:extLst>
        </a:blip>
        <a:srcRect/>
        <a:stretch/>
      </xdr:blipFill>
      <xdr:spPr>
        <a:xfrm>
          <a:off x="7061177" y="9063136"/>
          <a:ext cx="2621642" cy="812556"/>
        </a:xfrm>
        <a:prstGeom prst="rect">
          <a:avLst/>
        </a:prstGeom>
      </xdr:spPr>
    </xdr:pic>
    <xdr:clientData/>
  </xdr:twoCellAnchor>
  <xdr:twoCellAnchor>
    <xdr:from>
      <xdr:col>1</xdr:col>
      <xdr:colOff>9873977</xdr:colOff>
      <xdr:row>51</xdr:row>
      <xdr:rowOff>102940</xdr:rowOff>
    </xdr:from>
    <xdr:to>
      <xdr:col>1</xdr:col>
      <xdr:colOff>12495619</xdr:colOff>
      <xdr:row>56</xdr:row>
      <xdr:rowOff>41643</xdr:rowOff>
    </xdr:to>
    <xdr:pic>
      <xdr:nvPicPr>
        <xdr:cNvPr id="44" name="Graphic 43">
          <a:hlinkClick xmlns:r="http://schemas.openxmlformats.org/officeDocument/2006/relationships" r:id="rId43"/>
          <a:extLst>
            <a:ext uri="{FF2B5EF4-FFF2-40B4-BE49-F238E27FC236}">
              <a16:creationId xmlns:a16="http://schemas.microsoft.com/office/drawing/2014/main" id="{83B0676F-1633-0BBA-06D4-596DD0EA61B2}"/>
            </a:ext>
          </a:extLst>
        </xdr:cNvPr>
        <xdr:cNvPicPr>
          <a:picLocks noChangeAspect="1"/>
        </xdr:cNvPicPr>
      </xdr:nvPicPr>
      <xdr:blipFill>
        <a:blip xmlns:r="http://schemas.openxmlformats.org/officeDocument/2006/relationships" r:embed="rId44">
          <a:extLst>
            <a:ext uri="{96DAC541-7B7A-43D3-8B79-37D633B846F1}">
              <asvg:svgBlip xmlns:asvg="http://schemas.microsoft.com/office/drawing/2016/SVG/main" r:embed="rId45"/>
            </a:ext>
          </a:extLst>
        </a:blip>
        <a:srcRect/>
        <a:stretch/>
      </xdr:blipFill>
      <xdr:spPr>
        <a:xfrm>
          <a:off x="10176913" y="9016243"/>
          <a:ext cx="2621642" cy="812556"/>
        </a:xfrm>
        <a:prstGeom prst="rect">
          <a:avLst/>
        </a:prstGeom>
      </xdr:spPr>
    </xdr:pic>
    <xdr:clientData/>
  </xdr:twoCellAnchor>
  <xdr:twoCellAnchor>
    <xdr:from>
      <xdr:col>1</xdr:col>
      <xdr:colOff>3626548</xdr:colOff>
      <xdr:row>51</xdr:row>
      <xdr:rowOff>118571</xdr:rowOff>
    </xdr:from>
    <xdr:to>
      <xdr:col>1</xdr:col>
      <xdr:colOff>6264476</xdr:colOff>
      <xdr:row>56</xdr:row>
      <xdr:rowOff>72905</xdr:rowOff>
    </xdr:to>
    <xdr:pic>
      <xdr:nvPicPr>
        <xdr:cNvPr id="46" name="Graphic 45">
          <a:hlinkClick xmlns:r="http://schemas.openxmlformats.org/officeDocument/2006/relationships" r:id="rId46"/>
          <a:extLst>
            <a:ext uri="{FF2B5EF4-FFF2-40B4-BE49-F238E27FC236}">
              <a16:creationId xmlns:a16="http://schemas.microsoft.com/office/drawing/2014/main" id="{EB10C51D-8D09-B9AB-9D84-C261C815D08A}"/>
            </a:ext>
          </a:extLst>
        </xdr:cNvPr>
        <xdr:cNvPicPr>
          <a:picLocks noChangeAspect="1"/>
        </xdr:cNvPicPr>
      </xdr:nvPicPr>
      <xdr:blipFill>
        <a:blip xmlns:r="http://schemas.openxmlformats.org/officeDocument/2006/relationships" r:embed="rId47">
          <a:extLst>
            <a:ext uri="{96DAC541-7B7A-43D3-8B79-37D633B846F1}">
              <asvg:svgBlip xmlns:asvg="http://schemas.microsoft.com/office/drawing/2016/SVG/main" r:embed="rId48"/>
            </a:ext>
          </a:extLst>
        </a:blip>
        <a:srcRect/>
        <a:stretch/>
      </xdr:blipFill>
      <xdr:spPr>
        <a:xfrm>
          <a:off x="3929484" y="9031874"/>
          <a:ext cx="2637928" cy="828187"/>
        </a:xfrm>
        <a:prstGeom prst="rect">
          <a:avLst/>
        </a:prstGeom>
      </xdr:spPr>
    </xdr:pic>
    <xdr:clientData/>
  </xdr:twoCellAnchor>
  <xdr:twoCellAnchor editAs="oneCell">
    <xdr:from>
      <xdr:col>0</xdr:col>
      <xdr:colOff>0</xdr:colOff>
      <xdr:row>0</xdr:row>
      <xdr:rowOff>43051</xdr:rowOff>
    </xdr:from>
    <xdr:to>
      <xdr:col>3</xdr:col>
      <xdr:colOff>39212</xdr:colOff>
      <xdr:row>42</xdr:row>
      <xdr:rowOff>43051</xdr:rowOff>
    </xdr:to>
    <xdr:pic>
      <xdr:nvPicPr>
        <xdr:cNvPr id="3" name="Picture 2">
          <a:extLst>
            <a:ext uri="{FF2B5EF4-FFF2-40B4-BE49-F238E27FC236}">
              <a16:creationId xmlns:a16="http://schemas.microsoft.com/office/drawing/2014/main" id="{A8FD2655-16F2-3BD8-556F-60E646F1E45E}"/>
            </a:ext>
          </a:extLst>
        </xdr:cNvPr>
        <xdr:cNvPicPr>
          <a:picLocks noChangeAspect="1"/>
        </xdr:cNvPicPr>
      </xdr:nvPicPr>
      <xdr:blipFill rotWithShape="1">
        <a:blip xmlns:r="http://schemas.openxmlformats.org/officeDocument/2006/relationships" r:embed="rId49">
          <a:extLst>
            <a:ext uri="{28A0092B-C50C-407E-A947-70E740481C1C}">
              <a14:useLocalDpi xmlns:a14="http://schemas.microsoft.com/office/drawing/2010/main" val="0"/>
            </a:ext>
          </a:extLst>
        </a:blip>
        <a:srcRect t="6299" b="5512"/>
        <a:stretch>
          <a:fillRect/>
        </a:stretch>
      </xdr:blipFill>
      <xdr:spPr>
        <a:xfrm>
          <a:off x="0" y="43051"/>
          <a:ext cx="13320398" cy="72325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56197</xdr:colOff>
      <xdr:row>7</xdr:row>
      <xdr:rowOff>66675</xdr:rowOff>
    </xdr:from>
    <xdr:to>
      <xdr:col>9</xdr:col>
      <xdr:colOff>526677</xdr:colOff>
      <xdr:row>23</xdr:row>
      <xdr:rowOff>66675</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xdr:colOff>
      <xdr:row>27</xdr:row>
      <xdr:rowOff>28575</xdr:rowOff>
    </xdr:from>
    <xdr:to>
      <xdr:col>10</xdr:col>
      <xdr:colOff>574357</xdr:colOff>
      <xdr:row>43</xdr:row>
      <xdr:rowOff>28575</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230505</xdr:colOff>
      <xdr:row>50</xdr:row>
      <xdr:rowOff>55245</xdr:rowOff>
    </xdr:from>
    <xdr:to>
      <xdr:col>15</xdr:col>
      <xdr:colOff>336176</xdr:colOff>
      <xdr:row>66</xdr:row>
      <xdr:rowOff>55245</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135032</xdr:colOff>
      <xdr:row>71</xdr:row>
      <xdr:rowOff>152176</xdr:rowOff>
    </xdr:from>
    <xdr:to>
      <xdr:col>12</xdr:col>
      <xdr:colOff>39781</xdr:colOff>
      <xdr:row>88</xdr:row>
      <xdr:rowOff>152176</xdr:rowOff>
    </xdr:to>
    <xdr:graphicFrame macro="">
      <xdr:nvGraphicFramePr>
        <xdr:cNvPr id="6" name="Chart 5">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258127</xdr:colOff>
      <xdr:row>96</xdr:row>
      <xdr:rowOff>7620</xdr:rowOff>
    </xdr:from>
    <xdr:to>
      <xdr:col>11</xdr:col>
      <xdr:colOff>153352</xdr:colOff>
      <xdr:row>112</xdr:row>
      <xdr:rowOff>7620</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237172</xdr:colOff>
      <xdr:row>115</xdr:row>
      <xdr:rowOff>76200</xdr:rowOff>
    </xdr:from>
    <xdr:to>
      <xdr:col>11</xdr:col>
      <xdr:colOff>136207</xdr:colOff>
      <xdr:row>132</xdr:row>
      <xdr:rowOff>76200</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588643</xdr:colOff>
      <xdr:row>103</xdr:row>
      <xdr:rowOff>78441</xdr:rowOff>
    </xdr:from>
    <xdr:to>
      <xdr:col>23</xdr:col>
      <xdr:colOff>209101</xdr:colOff>
      <xdr:row>130</xdr:row>
      <xdr:rowOff>19049</xdr:rowOff>
    </xdr:to>
    <xdr:graphicFrame macro="">
      <xdr:nvGraphicFramePr>
        <xdr:cNvPr id="9" name="Chart 8">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128867</xdr:colOff>
      <xdr:row>143</xdr:row>
      <xdr:rowOff>25437</xdr:rowOff>
    </xdr:from>
    <xdr:to>
      <xdr:col>22</xdr:col>
      <xdr:colOff>487568</xdr:colOff>
      <xdr:row>174</xdr:row>
      <xdr:rowOff>143772</xdr:rowOff>
    </xdr:to>
    <xdr:graphicFrame macro="">
      <xdr:nvGraphicFramePr>
        <xdr:cNvPr id="13" name="Chart 12">
          <a:extLst>
            <a:ext uri="{FF2B5EF4-FFF2-40B4-BE49-F238E27FC236}">
              <a16:creationId xmlns:a16="http://schemas.microsoft.com/office/drawing/2014/main" id="{00000000-0008-0000-07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104551</xdr:colOff>
      <xdr:row>144</xdr:row>
      <xdr:rowOff>161812</xdr:rowOff>
    </xdr:from>
    <xdr:to>
      <xdr:col>9</xdr:col>
      <xdr:colOff>33618</xdr:colOff>
      <xdr:row>164</xdr:row>
      <xdr:rowOff>134470</xdr:rowOff>
    </xdr:to>
    <xdr:graphicFrame macro="">
      <xdr:nvGraphicFramePr>
        <xdr:cNvPr id="14" name="Chart 13">
          <a:extLst>
            <a:ext uri="{FF2B5EF4-FFF2-40B4-BE49-F238E27FC236}">
              <a16:creationId xmlns:a16="http://schemas.microsoft.com/office/drawing/2014/main" id="{00000000-0008-0000-07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85949</xdr:colOff>
      <xdr:row>174</xdr:row>
      <xdr:rowOff>49755</xdr:rowOff>
    </xdr:from>
    <xdr:to>
      <xdr:col>10</xdr:col>
      <xdr:colOff>358588</xdr:colOff>
      <xdr:row>198</xdr:row>
      <xdr:rowOff>67235</xdr:rowOff>
    </xdr:to>
    <xdr:graphicFrame macro="">
      <xdr:nvGraphicFramePr>
        <xdr:cNvPr id="15" name="Chart 14">
          <a:extLst>
            <a:ext uri="{FF2B5EF4-FFF2-40B4-BE49-F238E27FC236}">
              <a16:creationId xmlns:a16="http://schemas.microsoft.com/office/drawing/2014/main" id="{00000000-0008-0000-07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643890</xdr:colOff>
      <xdr:row>6</xdr:row>
      <xdr:rowOff>148590</xdr:rowOff>
    </xdr:from>
    <xdr:to>
      <xdr:col>19</xdr:col>
      <xdr:colOff>253365</xdr:colOff>
      <xdr:row>22</xdr:row>
      <xdr:rowOff>148590</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130772</xdr:colOff>
      <xdr:row>207</xdr:row>
      <xdr:rowOff>57150</xdr:rowOff>
    </xdr:from>
    <xdr:to>
      <xdr:col>6</xdr:col>
      <xdr:colOff>128867</xdr:colOff>
      <xdr:row>223</xdr:row>
      <xdr:rowOff>114748</xdr:rowOff>
    </xdr:to>
    <xdr:graphicFrame macro="">
      <xdr:nvGraphicFramePr>
        <xdr:cNvPr id="10" name="Chart 9">
          <a:extLst>
            <a:ext uri="{FF2B5EF4-FFF2-40B4-BE49-F238E27FC236}">
              <a16:creationId xmlns:a16="http://schemas.microsoft.com/office/drawing/2014/main" id="{00000000-0008-0000-0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1193800</xdr:colOff>
      <xdr:row>4</xdr:row>
      <xdr:rowOff>0</xdr:rowOff>
    </xdr:from>
    <xdr:to>
      <xdr:col>9</xdr:col>
      <xdr:colOff>0</xdr:colOff>
      <xdr:row>10</xdr:row>
      <xdr:rowOff>319080</xdr:rowOff>
    </xdr:to>
    <xdr:pic>
      <xdr:nvPicPr>
        <xdr:cNvPr id="17" name="Graphic 16">
          <a:extLst>
            <a:ext uri="{FF2B5EF4-FFF2-40B4-BE49-F238E27FC236}">
              <a16:creationId xmlns:a16="http://schemas.microsoft.com/office/drawing/2014/main" id="{0CA6D8BB-FED3-E88F-7E58-EFA331E29E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559300" y="3517900"/>
          <a:ext cx="7772400" cy="7761280"/>
        </a:xfrm>
        <a:prstGeom prst="rect">
          <a:avLst/>
        </a:prstGeom>
      </xdr:spPr>
    </xdr:pic>
    <xdr:clientData/>
  </xdr:twoCellAnchor>
  <xdr:twoCellAnchor editAs="oneCell">
    <xdr:from>
      <xdr:col>1</xdr:col>
      <xdr:colOff>50800</xdr:colOff>
      <xdr:row>1</xdr:row>
      <xdr:rowOff>162214</xdr:rowOff>
    </xdr:from>
    <xdr:to>
      <xdr:col>1</xdr:col>
      <xdr:colOff>596900</xdr:colOff>
      <xdr:row>1</xdr:row>
      <xdr:rowOff>683491</xdr:rowOff>
    </xdr:to>
    <xdr:pic>
      <xdr:nvPicPr>
        <xdr:cNvPr id="18" name="Graphic 17">
          <a:extLst>
            <a:ext uri="{FF2B5EF4-FFF2-40B4-BE49-F238E27FC236}">
              <a16:creationId xmlns:a16="http://schemas.microsoft.com/office/drawing/2014/main" id="{26DAB627-10B5-D77B-936E-45FAE3A88CF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93700" y="797214"/>
          <a:ext cx="546100" cy="521277"/>
        </a:xfrm>
        <a:prstGeom prst="rect">
          <a:avLst/>
        </a:prstGeom>
      </xdr:spPr>
    </xdr:pic>
    <xdr:clientData/>
  </xdr:twoCellAnchor>
  <xdr:twoCellAnchor editAs="absolute">
    <xdr:from>
      <xdr:col>8</xdr:col>
      <xdr:colOff>0</xdr:colOff>
      <xdr:row>0</xdr:row>
      <xdr:rowOff>317500</xdr:rowOff>
    </xdr:from>
    <xdr:to>
      <xdr:col>9</xdr:col>
      <xdr:colOff>296026</xdr:colOff>
      <xdr:row>1</xdr:row>
      <xdr:rowOff>23743</xdr:rowOff>
    </xdr:to>
    <xdr:pic>
      <xdr:nvPicPr>
        <xdr:cNvPr id="19" name="Graphic 18">
          <a:hlinkClick xmlns:r="http://schemas.openxmlformats.org/officeDocument/2006/relationships" r:id="rId5"/>
          <a:extLst>
            <a:ext uri="{FF2B5EF4-FFF2-40B4-BE49-F238E27FC236}">
              <a16:creationId xmlns:a16="http://schemas.microsoft.com/office/drawing/2014/main" id="{34067FF6-9F21-7246-B09B-38676FDD295D}"/>
            </a:ext>
          </a:extLst>
        </xdr:cNvPr>
        <xdr:cNvPicPr>
          <a:picLocks/>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0820400" y="317500"/>
          <a:ext cx="1807326" cy="341243"/>
        </a:xfrm>
        <a:prstGeom prst="rect">
          <a:avLst/>
        </a:prstGeom>
      </xdr:spPr>
    </xdr:pic>
    <xdr:clientData/>
  </xdr:twoCellAnchor>
  <xdr:twoCellAnchor>
    <xdr:from>
      <xdr:col>1</xdr:col>
      <xdr:colOff>561</xdr:colOff>
      <xdr:row>13</xdr:row>
      <xdr:rowOff>299758</xdr:rowOff>
    </xdr:from>
    <xdr:to>
      <xdr:col>9</xdr:col>
      <xdr:colOff>328893</xdr:colOff>
      <xdr:row>14</xdr:row>
      <xdr:rowOff>461683</xdr:rowOff>
    </xdr:to>
    <xdr:grpSp>
      <xdr:nvGrpSpPr>
        <xdr:cNvPr id="34" name="Group 33">
          <a:extLst>
            <a:ext uri="{FF2B5EF4-FFF2-40B4-BE49-F238E27FC236}">
              <a16:creationId xmlns:a16="http://schemas.microsoft.com/office/drawing/2014/main" id="{125BD8D3-B344-2EF1-E985-0B8C83A1965C}"/>
            </a:ext>
          </a:extLst>
        </xdr:cNvPr>
        <xdr:cNvGrpSpPr/>
      </xdr:nvGrpSpPr>
      <xdr:grpSpPr>
        <a:xfrm>
          <a:off x="343461" y="11920258"/>
          <a:ext cx="12339357" cy="2752725"/>
          <a:chOff x="317500" y="12026900"/>
          <a:chExt cx="12369800" cy="2730500"/>
        </a:xfrm>
      </xdr:grpSpPr>
      <xdr:grpSp>
        <xdr:nvGrpSpPr>
          <xdr:cNvPr id="20" name="Group 19">
            <a:extLst>
              <a:ext uri="{FF2B5EF4-FFF2-40B4-BE49-F238E27FC236}">
                <a16:creationId xmlns:a16="http://schemas.microsoft.com/office/drawing/2014/main" id="{B9FCEAE4-71FF-317F-3AFD-34502CE1181E}"/>
              </a:ext>
            </a:extLst>
          </xdr:cNvPr>
          <xdr:cNvGrpSpPr/>
        </xdr:nvGrpSpPr>
        <xdr:grpSpPr>
          <a:xfrm>
            <a:off x="317500" y="12026900"/>
            <a:ext cx="12246414" cy="2019300"/>
            <a:chOff x="317500" y="12026900"/>
            <a:chExt cx="12246414" cy="2019300"/>
          </a:xfrm>
        </xdr:grpSpPr>
        <xdr:grpSp>
          <xdr:nvGrpSpPr>
            <xdr:cNvPr id="14" name="Group 13">
              <a:extLst>
                <a:ext uri="{FF2B5EF4-FFF2-40B4-BE49-F238E27FC236}">
                  <a16:creationId xmlns:a16="http://schemas.microsoft.com/office/drawing/2014/main" id="{63987465-3C8A-4066-53D8-556F8CAD978D}"/>
                </a:ext>
              </a:extLst>
            </xdr:cNvPr>
            <xdr:cNvGrpSpPr/>
          </xdr:nvGrpSpPr>
          <xdr:grpSpPr>
            <a:xfrm>
              <a:off x="317500" y="12026900"/>
              <a:ext cx="10007600" cy="2019300"/>
              <a:chOff x="317500" y="9347200"/>
              <a:chExt cx="10096854" cy="2019300"/>
            </a:xfrm>
          </xdr:grpSpPr>
          <xdr:pic>
            <xdr:nvPicPr>
              <xdr:cNvPr id="9" name="Picture 8">
                <a:extLst>
                  <a:ext uri="{FF2B5EF4-FFF2-40B4-BE49-F238E27FC236}">
                    <a16:creationId xmlns:a16="http://schemas.microsoft.com/office/drawing/2014/main" id="{00C74C89-A3AF-6220-C19A-C9C26BD56C4B}"/>
                  </a:ext>
                </a:extLst>
              </xdr:cNvPr>
              <xdr:cNvPicPr>
                <a:picLocks noChangeAspect="1"/>
              </xdr:cNvPicPr>
            </xdr:nvPicPr>
            <xdr:blipFill rotWithShape="1">
              <a:blip xmlns:r="http://schemas.openxmlformats.org/officeDocument/2006/relationships" r:embed="rId8"/>
              <a:srcRect l="6250" t="10714" r="7084" b="9694"/>
              <a:stretch/>
            </xdr:blipFill>
            <xdr:spPr>
              <a:xfrm>
                <a:off x="7772754" y="9385300"/>
                <a:ext cx="2641600" cy="1981200"/>
              </a:xfrm>
              <a:prstGeom prst="rect">
                <a:avLst/>
              </a:prstGeom>
            </xdr:spPr>
          </xdr:pic>
          <xdr:pic>
            <xdr:nvPicPr>
              <xdr:cNvPr id="10" name="Picture 9">
                <a:extLst>
                  <a:ext uri="{FF2B5EF4-FFF2-40B4-BE49-F238E27FC236}">
                    <a16:creationId xmlns:a16="http://schemas.microsoft.com/office/drawing/2014/main" id="{0921C87D-A4EB-2E06-8C5E-281D3E03F2DC}"/>
                  </a:ext>
                </a:extLst>
              </xdr:cNvPr>
              <xdr:cNvPicPr>
                <a:picLocks noChangeAspect="1"/>
              </xdr:cNvPicPr>
            </xdr:nvPicPr>
            <xdr:blipFill rotWithShape="1">
              <a:blip xmlns:r="http://schemas.openxmlformats.org/officeDocument/2006/relationships" r:embed="rId9"/>
              <a:srcRect l="10000" t="12245" r="7084" b="12245"/>
              <a:stretch/>
            </xdr:blipFill>
            <xdr:spPr>
              <a:xfrm>
                <a:off x="2817021" y="9423400"/>
                <a:ext cx="2527300" cy="1879600"/>
              </a:xfrm>
              <a:prstGeom prst="rect">
                <a:avLst/>
              </a:prstGeom>
            </xdr:spPr>
          </xdr:pic>
          <xdr:pic>
            <xdr:nvPicPr>
              <xdr:cNvPr id="11" name="Picture 10">
                <a:extLst>
                  <a:ext uri="{FF2B5EF4-FFF2-40B4-BE49-F238E27FC236}">
                    <a16:creationId xmlns:a16="http://schemas.microsoft.com/office/drawing/2014/main" id="{2BAC2630-3DC5-A139-3DD9-40DF3C4E4A88}"/>
                  </a:ext>
                </a:extLst>
              </xdr:cNvPr>
              <xdr:cNvPicPr>
                <a:picLocks noChangeAspect="1"/>
              </xdr:cNvPicPr>
            </xdr:nvPicPr>
            <xdr:blipFill rotWithShape="1">
              <a:blip xmlns:r="http://schemas.openxmlformats.org/officeDocument/2006/relationships" r:embed="rId10"/>
              <a:srcRect l="10417" t="9183" r="5416" b="10204"/>
              <a:stretch/>
            </xdr:blipFill>
            <xdr:spPr>
              <a:xfrm>
                <a:off x="317500" y="9347200"/>
                <a:ext cx="2565400" cy="2006600"/>
              </a:xfrm>
              <a:prstGeom prst="rect">
                <a:avLst/>
              </a:prstGeom>
            </xdr:spPr>
          </xdr:pic>
          <xdr:pic>
            <xdr:nvPicPr>
              <xdr:cNvPr id="13" name="Picture 12">
                <a:extLst>
                  <a:ext uri="{FF2B5EF4-FFF2-40B4-BE49-F238E27FC236}">
                    <a16:creationId xmlns:a16="http://schemas.microsoft.com/office/drawing/2014/main" id="{0B96746D-E8A8-EFAA-C2E2-1F7B6E03E404}"/>
                  </a:ext>
                </a:extLst>
              </xdr:cNvPr>
              <xdr:cNvPicPr>
                <a:picLocks noChangeAspect="1"/>
              </xdr:cNvPicPr>
            </xdr:nvPicPr>
            <xdr:blipFill rotWithShape="1">
              <a:blip xmlns:r="http://schemas.openxmlformats.org/officeDocument/2006/relationships" r:embed="rId11"/>
              <a:srcRect l="9584" t="12245" r="7917" b="12245"/>
              <a:stretch/>
            </xdr:blipFill>
            <xdr:spPr>
              <a:xfrm>
                <a:off x="5366096" y="9423400"/>
                <a:ext cx="2514600" cy="1879600"/>
              </a:xfrm>
              <a:prstGeom prst="rect">
                <a:avLst/>
              </a:prstGeom>
            </xdr:spPr>
          </xdr:pic>
        </xdr:grpSp>
        <xdr:pic>
          <xdr:nvPicPr>
            <xdr:cNvPr id="2" name="Picture 1">
              <a:extLst>
                <a:ext uri="{FF2B5EF4-FFF2-40B4-BE49-F238E27FC236}">
                  <a16:creationId xmlns:a16="http://schemas.microsoft.com/office/drawing/2014/main" id="{87C0A737-D23C-12FE-D2C0-E0CC5755AE9C}"/>
                </a:ext>
              </a:extLst>
            </xdr:cNvPr>
            <xdr:cNvPicPr>
              <a:picLocks noChangeAspect="1"/>
            </xdr:cNvPicPr>
          </xdr:nvPicPr>
          <xdr:blipFill rotWithShape="1">
            <a:blip xmlns:r="http://schemas.openxmlformats.org/officeDocument/2006/relationships" r:embed="rId12"/>
            <a:srcRect l="9804" t="11574" r="8007" b="13396"/>
            <a:stretch/>
          </xdr:blipFill>
          <xdr:spPr>
            <a:xfrm>
              <a:off x="10096500" y="12100171"/>
              <a:ext cx="2467414" cy="1844429"/>
            </a:xfrm>
            <a:prstGeom prst="rect">
              <a:avLst/>
            </a:prstGeom>
          </xdr:spPr>
        </xdr:pic>
      </xdr:grpSp>
      <xdr:sp macro="" textlink="">
        <xdr:nvSpPr>
          <xdr:cNvPr id="8" name="TextBox 7">
            <a:hlinkClick xmlns:r="http://schemas.openxmlformats.org/officeDocument/2006/relationships" r:id="rId13"/>
            <a:extLst>
              <a:ext uri="{FF2B5EF4-FFF2-40B4-BE49-F238E27FC236}">
                <a16:creationId xmlns:a16="http://schemas.microsoft.com/office/drawing/2014/main" id="{E7FADD01-BB98-C53E-3BBC-E259ABF6BBF0}"/>
              </a:ext>
            </a:extLst>
          </xdr:cNvPr>
          <xdr:cNvSpPr txBox="1"/>
        </xdr:nvSpPr>
        <xdr:spPr>
          <a:xfrm>
            <a:off x="8178800" y="14287500"/>
            <a:ext cx="2095500"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u="none" strike="noStrike">
                <a:solidFill>
                  <a:schemeClr val="dk1"/>
                </a:solidFill>
                <a:effectLst/>
                <a:latin typeface="+mn-lt"/>
                <a:ea typeface="+mn-ea"/>
                <a:cs typeface="+mn-cs"/>
              </a:rPr>
              <a:t>FY25 Centuria Capital Group </a:t>
            </a:r>
            <a:br>
              <a:rPr lang="en-AU" sz="1100" b="1" i="0" u="none" strike="noStrike">
                <a:solidFill>
                  <a:schemeClr val="dk1"/>
                </a:solidFill>
                <a:effectLst/>
                <a:latin typeface="+mn-lt"/>
                <a:ea typeface="+mn-ea"/>
                <a:cs typeface="+mn-cs"/>
              </a:rPr>
            </a:br>
            <a:r>
              <a:rPr lang="en-AU" sz="1100" b="1" i="0" u="none" strike="noStrike">
                <a:solidFill>
                  <a:schemeClr val="dk1"/>
                </a:solidFill>
                <a:effectLst/>
                <a:latin typeface="+mn-lt"/>
                <a:ea typeface="+mn-ea"/>
                <a:cs typeface="+mn-cs"/>
              </a:rPr>
              <a:t>Sustainability Report</a:t>
            </a:r>
            <a:r>
              <a:rPr lang="en-AU"/>
              <a:t> </a:t>
            </a:r>
            <a:endParaRPr lang="en-GB" sz="1100"/>
          </a:p>
        </xdr:txBody>
      </xdr:sp>
      <xdr:sp macro="" textlink="">
        <xdr:nvSpPr>
          <xdr:cNvPr id="12" name="TextBox 11">
            <a:hlinkClick xmlns:r="http://schemas.openxmlformats.org/officeDocument/2006/relationships" r:id="rId14"/>
            <a:extLst>
              <a:ext uri="{FF2B5EF4-FFF2-40B4-BE49-F238E27FC236}">
                <a16:creationId xmlns:a16="http://schemas.microsoft.com/office/drawing/2014/main" id="{3F22762F-AF65-870F-AE99-0625DE4556F8}"/>
              </a:ext>
            </a:extLst>
          </xdr:cNvPr>
          <xdr:cNvSpPr txBox="1"/>
        </xdr:nvSpPr>
        <xdr:spPr>
          <a:xfrm>
            <a:off x="5702300" y="14287500"/>
            <a:ext cx="2095500"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u="none" strike="noStrike">
                <a:solidFill>
                  <a:schemeClr val="dk1"/>
                </a:solidFill>
                <a:effectLst/>
                <a:latin typeface="+mn-lt"/>
                <a:ea typeface="+mn-ea"/>
                <a:cs typeface="+mn-cs"/>
              </a:rPr>
              <a:t>FY25 Annual Report </a:t>
            </a:r>
            <a:br>
              <a:rPr lang="en-AU" sz="1100" b="1" i="0" u="none" strike="noStrike">
                <a:solidFill>
                  <a:schemeClr val="dk1"/>
                </a:solidFill>
                <a:effectLst/>
                <a:latin typeface="+mn-lt"/>
                <a:ea typeface="+mn-ea"/>
                <a:cs typeface="+mn-cs"/>
              </a:rPr>
            </a:br>
            <a:r>
              <a:rPr lang="en-AU" sz="1100" b="1" i="0" u="none" strike="noStrike">
                <a:solidFill>
                  <a:schemeClr val="dk1"/>
                </a:solidFill>
                <a:effectLst/>
                <a:latin typeface="+mn-lt"/>
                <a:ea typeface="+mn-ea"/>
                <a:cs typeface="+mn-cs"/>
              </a:rPr>
              <a:t>(Centuria Industrial REIT)</a:t>
            </a:r>
            <a:r>
              <a:rPr lang="en-AU"/>
              <a:t> </a:t>
            </a:r>
            <a:endParaRPr lang="en-GB" sz="1100"/>
          </a:p>
        </xdr:txBody>
      </xdr:sp>
      <xdr:sp macro="" textlink="">
        <xdr:nvSpPr>
          <xdr:cNvPr id="15" name="TextBox 14">
            <a:hlinkClick xmlns:r="http://schemas.openxmlformats.org/officeDocument/2006/relationships" r:id="rId15"/>
            <a:extLst>
              <a:ext uri="{FF2B5EF4-FFF2-40B4-BE49-F238E27FC236}">
                <a16:creationId xmlns:a16="http://schemas.microsoft.com/office/drawing/2014/main" id="{C4EECB29-6FCA-F175-236C-BE6B31091BCC}"/>
              </a:ext>
            </a:extLst>
          </xdr:cNvPr>
          <xdr:cNvSpPr txBox="1"/>
        </xdr:nvSpPr>
        <xdr:spPr>
          <a:xfrm>
            <a:off x="3149600" y="14287500"/>
            <a:ext cx="2095500"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u="none" strike="noStrike">
                <a:solidFill>
                  <a:schemeClr val="dk1"/>
                </a:solidFill>
                <a:effectLst/>
                <a:latin typeface="+mn-lt"/>
                <a:ea typeface="+mn-ea"/>
                <a:cs typeface="+mn-cs"/>
              </a:rPr>
              <a:t>FY25 Annual Report </a:t>
            </a:r>
            <a:br>
              <a:rPr lang="en-AU" sz="1100" b="1" i="0" u="none" strike="noStrike">
                <a:solidFill>
                  <a:schemeClr val="dk1"/>
                </a:solidFill>
                <a:effectLst/>
                <a:latin typeface="+mn-lt"/>
                <a:ea typeface="+mn-ea"/>
                <a:cs typeface="+mn-cs"/>
              </a:rPr>
            </a:br>
            <a:r>
              <a:rPr lang="en-AU" sz="1100" b="1" i="0" u="none" strike="noStrike">
                <a:solidFill>
                  <a:schemeClr val="dk1"/>
                </a:solidFill>
                <a:effectLst/>
                <a:latin typeface="+mn-lt"/>
                <a:ea typeface="+mn-ea"/>
                <a:cs typeface="+mn-cs"/>
              </a:rPr>
              <a:t>(Centuria Office REIT)</a:t>
            </a:r>
            <a:r>
              <a:rPr lang="en-AU"/>
              <a:t> </a:t>
            </a:r>
            <a:endParaRPr lang="en-GB" sz="1100"/>
          </a:p>
        </xdr:txBody>
      </xdr:sp>
      <xdr:sp macro="" textlink="">
        <xdr:nvSpPr>
          <xdr:cNvPr id="16" name="TextBox 15">
            <a:hlinkClick xmlns:r="http://schemas.openxmlformats.org/officeDocument/2006/relationships" r:id="rId13"/>
            <a:extLst>
              <a:ext uri="{FF2B5EF4-FFF2-40B4-BE49-F238E27FC236}">
                <a16:creationId xmlns:a16="http://schemas.microsoft.com/office/drawing/2014/main" id="{0EDFECED-7218-8CB8-4EDE-D8D1B45E9D43}"/>
              </a:ext>
            </a:extLst>
          </xdr:cNvPr>
          <xdr:cNvSpPr txBox="1"/>
        </xdr:nvSpPr>
        <xdr:spPr>
          <a:xfrm>
            <a:off x="10591800" y="14287500"/>
            <a:ext cx="2095500"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FY25 climate-related</a:t>
            </a:r>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disclosure report</a:t>
            </a:r>
            <a:endParaRPr lang="en-AU" sz="1100">
              <a:solidFill>
                <a:schemeClr val="dk1"/>
              </a:solidFill>
              <a:effectLst/>
              <a:latin typeface="+mn-lt"/>
              <a:ea typeface="+mn-ea"/>
              <a:cs typeface="+mn-cs"/>
            </a:endParaRPr>
          </a:p>
        </xdr:txBody>
      </xdr:sp>
      <xdr:sp macro="" textlink="">
        <xdr:nvSpPr>
          <xdr:cNvPr id="21" name="TextBox 20">
            <a:hlinkClick xmlns:r="http://schemas.openxmlformats.org/officeDocument/2006/relationships" r:id="rId16"/>
            <a:extLst>
              <a:ext uri="{FF2B5EF4-FFF2-40B4-BE49-F238E27FC236}">
                <a16:creationId xmlns:a16="http://schemas.microsoft.com/office/drawing/2014/main" id="{C79F6BD1-46FA-ABE1-74D7-3C88785548F0}"/>
              </a:ext>
            </a:extLst>
          </xdr:cNvPr>
          <xdr:cNvSpPr txBox="1"/>
        </xdr:nvSpPr>
        <xdr:spPr>
          <a:xfrm>
            <a:off x="431800" y="14287500"/>
            <a:ext cx="1981200"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u="none" strike="noStrike">
                <a:solidFill>
                  <a:schemeClr val="dk1"/>
                </a:solidFill>
                <a:effectLst/>
                <a:latin typeface="+mn-lt"/>
                <a:ea typeface="+mn-ea"/>
                <a:cs typeface="+mn-cs"/>
              </a:rPr>
              <a:t>FY25 Centuria Capital Group Annual Report</a:t>
            </a:r>
            <a:r>
              <a:rPr lang="en-AU"/>
              <a:t> </a:t>
            </a:r>
            <a:endParaRPr lang="en-GB"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29369</xdr:colOff>
      <xdr:row>0</xdr:row>
      <xdr:rowOff>292100</xdr:rowOff>
    </xdr:from>
    <xdr:to>
      <xdr:col>5</xdr:col>
      <xdr:colOff>1836695</xdr:colOff>
      <xdr:row>1</xdr:row>
      <xdr:rowOff>11043</xdr:rowOff>
    </xdr:to>
    <xdr:pic>
      <xdr:nvPicPr>
        <xdr:cNvPr id="3" name="Graphic 2">
          <a:hlinkClick xmlns:r="http://schemas.openxmlformats.org/officeDocument/2006/relationships" r:id="rId1"/>
          <a:extLst>
            <a:ext uri="{FF2B5EF4-FFF2-40B4-BE49-F238E27FC236}">
              <a16:creationId xmlns:a16="http://schemas.microsoft.com/office/drawing/2014/main" id="{E05AF936-F2AB-B741-96A6-647016A3A8DC}"/>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13360400" y="292100"/>
          <a:ext cx="1807326" cy="341243"/>
        </a:xfrm>
        <a:prstGeom prst="rect">
          <a:avLst/>
        </a:prstGeom>
      </xdr:spPr>
    </xdr:pic>
    <xdr:clientData/>
  </xdr:twoCellAnchor>
  <xdr:twoCellAnchor editAs="oneCell">
    <xdr:from>
      <xdr:col>1</xdr:col>
      <xdr:colOff>76200</xdr:colOff>
      <xdr:row>0</xdr:row>
      <xdr:rowOff>623047</xdr:rowOff>
    </xdr:from>
    <xdr:to>
      <xdr:col>1</xdr:col>
      <xdr:colOff>558800</xdr:colOff>
      <xdr:row>1</xdr:row>
      <xdr:rowOff>577850</xdr:rowOff>
    </xdr:to>
    <xdr:pic>
      <xdr:nvPicPr>
        <xdr:cNvPr id="2" name="Graphic 1">
          <a:extLst>
            <a:ext uri="{FF2B5EF4-FFF2-40B4-BE49-F238E27FC236}">
              <a16:creationId xmlns:a16="http://schemas.microsoft.com/office/drawing/2014/main" id="{894CA233-A06C-1B49-EDA3-BD74B605708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84200" y="623047"/>
          <a:ext cx="482600" cy="5961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3768725</xdr:colOff>
      <xdr:row>0</xdr:row>
      <xdr:rowOff>266700</xdr:rowOff>
    </xdr:from>
    <xdr:to>
      <xdr:col>5</xdr:col>
      <xdr:colOff>5579226</xdr:colOff>
      <xdr:row>0</xdr:row>
      <xdr:rowOff>598605</xdr:rowOff>
    </xdr:to>
    <xdr:pic>
      <xdr:nvPicPr>
        <xdr:cNvPr id="4" name="Graphic 3">
          <a:hlinkClick xmlns:r="http://schemas.openxmlformats.org/officeDocument/2006/relationships" r:id="rId1"/>
          <a:extLst>
            <a:ext uri="{FF2B5EF4-FFF2-40B4-BE49-F238E27FC236}">
              <a16:creationId xmlns:a16="http://schemas.microsoft.com/office/drawing/2014/main" id="{8C95865A-2AAF-0544-8367-DA9098B9D7BF}"/>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10490200" y="266700"/>
          <a:ext cx="1807326" cy="338255"/>
        </a:xfrm>
        <a:prstGeom prst="rect">
          <a:avLst/>
        </a:prstGeom>
      </xdr:spPr>
    </xdr:pic>
    <xdr:clientData/>
  </xdr:twoCellAnchor>
  <xdr:twoCellAnchor editAs="oneCell">
    <xdr:from>
      <xdr:col>1</xdr:col>
      <xdr:colOff>0</xdr:colOff>
      <xdr:row>0</xdr:row>
      <xdr:rowOff>576262</xdr:rowOff>
    </xdr:from>
    <xdr:to>
      <xdr:col>1</xdr:col>
      <xdr:colOff>647700</xdr:colOff>
      <xdr:row>1</xdr:row>
      <xdr:rowOff>511175</xdr:rowOff>
    </xdr:to>
    <xdr:pic>
      <xdr:nvPicPr>
        <xdr:cNvPr id="3" name="Graphic 2">
          <a:extLst>
            <a:ext uri="{FF2B5EF4-FFF2-40B4-BE49-F238E27FC236}">
              <a16:creationId xmlns:a16="http://schemas.microsoft.com/office/drawing/2014/main" id="{7BC6C93A-0A84-5F9B-FD95-A34A5BDBDFB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55600" y="576262"/>
          <a:ext cx="647700" cy="566738"/>
        </a:xfrm>
        <a:prstGeom prst="rect">
          <a:avLst/>
        </a:prstGeom>
      </xdr:spPr>
    </xdr:pic>
    <xdr:clientData/>
  </xdr:twoCellAnchor>
  <xdr:twoCellAnchor>
    <xdr:from>
      <xdr:col>0</xdr:col>
      <xdr:colOff>0</xdr:colOff>
      <xdr:row>71</xdr:row>
      <xdr:rowOff>78441</xdr:rowOff>
    </xdr:from>
    <xdr:to>
      <xdr:col>4</xdr:col>
      <xdr:colOff>369048</xdr:colOff>
      <xdr:row>101</xdr:row>
      <xdr:rowOff>163792</xdr:rowOff>
    </xdr:to>
    <xdr:graphicFrame macro="">
      <xdr:nvGraphicFramePr>
        <xdr:cNvPr id="10" name="Chart 9">
          <a:extLst>
            <a:ext uri="{FF2B5EF4-FFF2-40B4-BE49-F238E27FC236}">
              <a16:creationId xmlns:a16="http://schemas.microsoft.com/office/drawing/2014/main" id="{8B95F4F6-8BA2-429D-9AEA-DE7874437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925231</xdr:colOff>
      <xdr:row>72</xdr:row>
      <xdr:rowOff>47999</xdr:rowOff>
    </xdr:from>
    <xdr:to>
      <xdr:col>5</xdr:col>
      <xdr:colOff>4628028</xdr:colOff>
      <xdr:row>101</xdr:row>
      <xdr:rowOff>145116</xdr:rowOff>
    </xdr:to>
    <xdr:graphicFrame macro="">
      <xdr:nvGraphicFramePr>
        <xdr:cNvPr id="11" name="Chart 10">
          <a:extLst>
            <a:ext uri="{FF2B5EF4-FFF2-40B4-BE49-F238E27FC236}">
              <a16:creationId xmlns:a16="http://schemas.microsoft.com/office/drawing/2014/main" id="{FA3ED54A-A4D6-406B-8594-3CB70DB28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27940</xdr:colOff>
      <xdr:row>73</xdr:row>
      <xdr:rowOff>139700</xdr:rowOff>
    </xdr:from>
    <xdr:to>
      <xdr:col>6</xdr:col>
      <xdr:colOff>1041400</xdr:colOff>
      <xdr:row>99</xdr:row>
      <xdr:rowOff>139700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1355911</xdr:colOff>
      <xdr:row>73</xdr:row>
      <xdr:rowOff>33618</xdr:rowOff>
    </xdr:from>
    <xdr:to>
      <xdr:col>8</xdr:col>
      <xdr:colOff>537883</xdr:colOff>
      <xdr:row>100</xdr:row>
      <xdr:rowOff>112058</xdr:rowOff>
    </xdr:to>
    <xdr:graphicFrame macro="">
      <xdr:nvGraphicFramePr>
        <xdr:cNvPr id="5" name="Chart 4">
          <a:extLst>
            <a:ext uri="{FF2B5EF4-FFF2-40B4-BE49-F238E27FC236}">
              <a16:creationId xmlns:a16="http://schemas.microsoft.com/office/drawing/2014/main" id="{59DF8D2F-A4C0-4845-A535-0D432953B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6</xdr:col>
      <xdr:colOff>4800600</xdr:colOff>
      <xdr:row>0</xdr:row>
      <xdr:rowOff>313765</xdr:rowOff>
    </xdr:from>
    <xdr:to>
      <xdr:col>6</xdr:col>
      <xdr:colOff>6607926</xdr:colOff>
      <xdr:row>1</xdr:row>
      <xdr:rowOff>12537</xdr:rowOff>
    </xdr:to>
    <xdr:pic>
      <xdr:nvPicPr>
        <xdr:cNvPr id="2" name="Graphic 1">
          <a:hlinkClick xmlns:r="http://schemas.openxmlformats.org/officeDocument/2006/relationships" r:id="rId3"/>
          <a:extLst>
            <a:ext uri="{FF2B5EF4-FFF2-40B4-BE49-F238E27FC236}">
              <a16:creationId xmlns:a16="http://schemas.microsoft.com/office/drawing/2014/main" id="{91476190-380C-8B42-8A7E-0C87139CBA3A}"/>
            </a:ext>
          </a:extLst>
        </xdr:cNvPr>
        <xdr:cNvPicPr>
          <a:picLocks/>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1277600" y="313765"/>
          <a:ext cx="1807326" cy="333772"/>
        </a:xfrm>
        <a:prstGeom prst="rect">
          <a:avLst/>
        </a:prstGeom>
      </xdr:spPr>
    </xdr:pic>
    <xdr:clientData/>
  </xdr:twoCellAnchor>
  <xdr:twoCellAnchor editAs="oneCell">
    <xdr:from>
      <xdr:col>1</xdr:col>
      <xdr:colOff>76200</xdr:colOff>
      <xdr:row>0</xdr:row>
      <xdr:rowOff>558800</xdr:rowOff>
    </xdr:from>
    <xdr:to>
      <xdr:col>1</xdr:col>
      <xdr:colOff>635000</xdr:colOff>
      <xdr:row>1</xdr:row>
      <xdr:rowOff>482600</xdr:rowOff>
    </xdr:to>
    <xdr:pic>
      <xdr:nvPicPr>
        <xdr:cNvPr id="7" name="Graphic 6">
          <a:extLst>
            <a:ext uri="{FF2B5EF4-FFF2-40B4-BE49-F238E27FC236}">
              <a16:creationId xmlns:a16="http://schemas.microsoft.com/office/drawing/2014/main" id="{8D1E5DCD-4E42-565F-16CB-E26C41C7434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08000" y="558800"/>
          <a:ext cx="558800" cy="558800"/>
        </a:xfrm>
        <a:prstGeom prst="rect">
          <a:avLst/>
        </a:prstGeom>
      </xdr:spPr>
    </xdr:pic>
    <xdr:clientData/>
  </xdr:twoCellAnchor>
  <xdr:twoCellAnchor>
    <xdr:from>
      <xdr:col>0</xdr:col>
      <xdr:colOff>235324</xdr:colOff>
      <xdr:row>54</xdr:row>
      <xdr:rowOff>44823</xdr:rowOff>
    </xdr:from>
    <xdr:to>
      <xdr:col>8</xdr:col>
      <xdr:colOff>225051</xdr:colOff>
      <xdr:row>70</xdr:row>
      <xdr:rowOff>9805</xdr:rowOff>
    </xdr:to>
    <xdr:graphicFrame macro="">
      <xdr:nvGraphicFramePr>
        <xdr:cNvPr id="8" name="Chart 7">
          <a:extLst>
            <a:ext uri="{FF2B5EF4-FFF2-40B4-BE49-F238E27FC236}">
              <a16:creationId xmlns:a16="http://schemas.microsoft.com/office/drawing/2014/main" id="{954B8FC5-3EF0-4EE8-A7BA-CD79E5913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515470</xdr:colOff>
      <xdr:row>72</xdr:row>
      <xdr:rowOff>67235</xdr:rowOff>
    </xdr:from>
    <xdr:to>
      <xdr:col>6</xdr:col>
      <xdr:colOff>1399053</xdr:colOff>
      <xdr:row>100</xdr:row>
      <xdr:rowOff>47999</xdr:rowOff>
    </xdr:to>
    <xdr:graphicFrame macro="">
      <xdr:nvGraphicFramePr>
        <xdr:cNvPr id="9" name="Chart 8">
          <a:extLst>
            <a:ext uri="{FF2B5EF4-FFF2-40B4-BE49-F238E27FC236}">
              <a16:creationId xmlns:a16="http://schemas.microsoft.com/office/drawing/2014/main" id="{8DE03683-06A9-459F-927A-1FD6844FD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5667375</xdr:colOff>
      <xdr:row>0</xdr:row>
      <xdr:rowOff>314325</xdr:rowOff>
    </xdr:from>
    <xdr:to>
      <xdr:col>6</xdr:col>
      <xdr:colOff>521451</xdr:colOff>
      <xdr:row>0</xdr:row>
      <xdr:rowOff>654447</xdr:rowOff>
    </xdr:to>
    <xdr:pic>
      <xdr:nvPicPr>
        <xdr:cNvPr id="2" name="Graphic 1">
          <a:hlinkClick xmlns:r="http://schemas.openxmlformats.org/officeDocument/2006/relationships" r:id="rId1"/>
          <a:extLst>
            <a:ext uri="{FF2B5EF4-FFF2-40B4-BE49-F238E27FC236}">
              <a16:creationId xmlns:a16="http://schemas.microsoft.com/office/drawing/2014/main" id="{F1B66457-F9E9-754D-BBCA-1465F8FEA688}"/>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11518900" y="317500"/>
          <a:ext cx="1807326" cy="341243"/>
        </a:xfrm>
        <a:prstGeom prst="rect">
          <a:avLst/>
        </a:prstGeom>
      </xdr:spPr>
    </xdr:pic>
    <xdr:clientData/>
  </xdr:twoCellAnchor>
  <xdr:twoCellAnchor>
    <xdr:from>
      <xdr:col>1</xdr:col>
      <xdr:colOff>46039</xdr:colOff>
      <xdr:row>3</xdr:row>
      <xdr:rowOff>444500</xdr:rowOff>
    </xdr:from>
    <xdr:to>
      <xdr:col>1</xdr:col>
      <xdr:colOff>1927758</xdr:colOff>
      <xdr:row>3</xdr:row>
      <xdr:rowOff>1233608</xdr:rowOff>
    </xdr:to>
    <xdr:pic>
      <xdr:nvPicPr>
        <xdr:cNvPr id="3" name="Graphic 2">
          <a:hlinkClick xmlns:r="http://schemas.openxmlformats.org/officeDocument/2006/relationships" r:id="rId4"/>
          <a:extLst>
            <a:ext uri="{FF2B5EF4-FFF2-40B4-BE49-F238E27FC236}">
              <a16:creationId xmlns:a16="http://schemas.microsoft.com/office/drawing/2014/main" id="{298C44B4-C312-3DDC-BB26-CF9994F48AD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66739" y="2133600"/>
          <a:ext cx="1881719" cy="789108"/>
        </a:xfrm>
        <a:prstGeom prst="rect">
          <a:avLst/>
        </a:prstGeom>
      </xdr:spPr>
    </xdr:pic>
    <xdr:clientData/>
  </xdr:twoCellAnchor>
  <xdr:twoCellAnchor>
    <xdr:from>
      <xdr:col>1</xdr:col>
      <xdr:colOff>2207277</xdr:colOff>
      <xdr:row>3</xdr:row>
      <xdr:rowOff>444500</xdr:rowOff>
    </xdr:from>
    <xdr:to>
      <xdr:col>3</xdr:col>
      <xdr:colOff>685396</xdr:colOff>
      <xdr:row>3</xdr:row>
      <xdr:rowOff>1233608</xdr:rowOff>
    </xdr:to>
    <xdr:pic>
      <xdr:nvPicPr>
        <xdr:cNvPr id="11" name="Graphic 10">
          <a:hlinkClick xmlns:r="http://schemas.openxmlformats.org/officeDocument/2006/relationships" r:id="rId7"/>
          <a:extLst>
            <a:ext uri="{FF2B5EF4-FFF2-40B4-BE49-F238E27FC236}">
              <a16:creationId xmlns:a16="http://schemas.microsoft.com/office/drawing/2014/main" id="{6C496951-D6FA-ECA2-7F23-60DFDC3F811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2727977" y="2133600"/>
          <a:ext cx="1881719" cy="789108"/>
        </a:xfrm>
        <a:prstGeom prst="rect">
          <a:avLst/>
        </a:prstGeom>
      </xdr:spPr>
    </xdr:pic>
    <xdr:clientData/>
  </xdr:twoCellAnchor>
  <xdr:twoCellAnchor>
    <xdr:from>
      <xdr:col>4</xdr:col>
      <xdr:colOff>37815</xdr:colOff>
      <xdr:row>3</xdr:row>
      <xdr:rowOff>444500</xdr:rowOff>
    </xdr:from>
    <xdr:to>
      <xdr:col>5</xdr:col>
      <xdr:colOff>916234</xdr:colOff>
      <xdr:row>3</xdr:row>
      <xdr:rowOff>1233608</xdr:rowOff>
    </xdr:to>
    <xdr:pic>
      <xdr:nvPicPr>
        <xdr:cNvPr id="12" name="Graphic 11">
          <a:hlinkClick xmlns:r="http://schemas.openxmlformats.org/officeDocument/2006/relationships" r:id="rId10"/>
          <a:extLst>
            <a:ext uri="{FF2B5EF4-FFF2-40B4-BE49-F238E27FC236}">
              <a16:creationId xmlns:a16="http://schemas.microsoft.com/office/drawing/2014/main" id="{C42DC4CB-86C0-9B4A-D0F5-4B6556FB25F6}"/>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rcRect/>
        <a:stretch/>
      </xdr:blipFill>
      <xdr:spPr>
        <a:xfrm>
          <a:off x="4889215" y="2133600"/>
          <a:ext cx="1881719" cy="789108"/>
        </a:xfrm>
        <a:prstGeom prst="rect">
          <a:avLst/>
        </a:prstGeom>
      </xdr:spPr>
    </xdr:pic>
    <xdr:clientData/>
  </xdr:twoCellAnchor>
  <xdr:twoCellAnchor>
    <xdr:from>
      <xdr:col>5</xdr:col>
      <xdr:colOff>1195754</xdr:colOff>
      <xdr:row>3</xdr:row>
      <xdr:rowOff>444500</xdr:rowOff>
    </xdr:from>
    <xdr:to>
      <xdr:col>5</xdr:col>
      <xdr:colOff>3092648</xdr:colOff>
      <xdr:row>3</xdr:row>
      <xdr:rowOff>1233608</xdr:rowOff>
    </xdr:to>
    <xdr:pic>
      <xdr:nvPicPr>
        <xdr:cNvPr id="13" name="Graphic 12">
          <a:hlinkClick xmlns:r="http://schemas.openxmlformats.org/officeDocument/2006/relationships" r:id="rId13"/>
          <a:extLst>
            <a:ext uri="{FF2B5EF4-FFF2-40B4-BE49-F238E27FC236}">
              <a16:creationId xmlns:a16="http://schemas.microsoft.com/office/drawing/2014/main" id="{BC541E04-D48B-1970-0F14-4673862B0C5C}"/>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rcRect/>
        <a:stretch/>
      </xdr:blipFill>
      <xdr:spPr>
        <a:xfrm>
          <a:off x="7050454" y="2133600"/>
          <a:ext cx="1896894" cy="789108"/>
        </a:xfrm>
        <a:prstGeom prst="rect">
          <a:avLst/>
        </a:prstGeom>
      </xdr:spPr>
    </xdr:pic>
    <xdr:clientData/>
  </xdr:twoCellAnchor>
  <xdr:twoCellAnchor>
    <xdr:from>
      <xdr:col>5</xdr:col>
      <xdr:colOff>3373843</xdr:colOff>
      <xdr:row>3</xdr:row>
      <xdr:rowOff>444500</xdr:rowOff>
    </xdr:from>
    <xdr:to>
      <xdr:col>5</xdr:col>
      <xdr:colOff>5255562</xdr:colOff>
      <xdr:row>3</xdr:row>
      <xdr:rowOff>1233608</xdr:rowOff>
    </xdr:to>
    <xdr:pic>
      <xdr:nvPicPr>
        <xdr:cNvPr id="14" name="Graphic 13">
          <a:hlinkClick xmlns:r="http://schemas.openxmlformats.org/officeDocument/2006/relationships" r:id="rId16"/>
          <a:extLst>
            <a:ext uri="{FF2B5EF4-FFF2-40B4-BE49-F238E27FC236}">
              <a16:creationId xmlns:a16="http://schemas.microsoft.com/office/drawing/2014/main" id="{D3E158C3-3475-0E06-8B58-6C3CEF59811B}"/>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rcRect/>
        <a:stretch/>
      </xdr:blipFill>
      <xdr:spPr>
        <a:xfrm>
          <a:off x="9228543" y="2133600"/>
          <a:ext cx="1881719" cy="789108"/>
        </a:xfrm>
        <a:prstGeom prst="rect">
          <a:avLst/>
        </a:prstGeom>
      </xdr:spPr>
    </xdr:pic>
    <xdr:clientData/>
  </xdr:twoCellAnchor>
  <xdr:twoCellAnchor>
    <xdr:from>
      <xdr:col>5</xdr:col>
      <xdr:colOff>5535081</xdr:colOff>
      <xdr:row>3</xdr:row>
      <xdr:rowOff>444500</xdr:rowOff>
    </xdr:from>
    <xdr:to>
      <xdr:col>6</xdr:col>
      <xdr:colOff>469900</xdr:colOff>
      <xdr:row>3</xdr:row>
      <xdr:rowOff>1233607</xdr:rowOff>
    </xdr:to>
    <xdr:pic>
      <xdr:nvPicPr>
        <xdr:cNvPr id="16" name="Graphic 15">
          <a:hlinkClick xmlns:r="http://schemas.openxmlformats.org/officeDocument/2006/relationships" r:id="rId19"/>
          <a:extLst>
            <a:ext uri="{FF2B5EF4-FFF2-40B4-BE49-F238E27FC236}">
              <a16:creationId xmlns:a16="http://schemas.microsoft.com/office/drawing/2014/main" id="{5ACC993F-9531-E444-831C-934871D83D01}"/>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11389781" y="2133600"/>
          <a:ext cx="1881719" cy="789107"/>
        </a:xfrm>
        <a:prstGeom prst="rect">
          <a:avLst/>
        </a:prstGeom>
      </xdr:spPr>
    </xdr:pic>
    <xdr:clientData/>
  </xdr:twoCellAnchor>
  <xdr:twoCellAnchor editAs="oneCell">
    <xdr:from>
      <xdr:col>1</xdr:col>
      <xdr:colOff>63500</xdr:colOff>
      <xdr:row>0</xdr:row>
      <xdr:rowOff>584200</xdr:rowOff>
    </xdr:from>
    <xdr:to>
      <xdr:col>1</xdr:col>
      <xdr:colOff>609600</xdr:colOff>
      <xdr:row>1</xdr:row>
      <xdr:rowOff>447301</xdr:rowOff>
    </xdr:to>
    <xdr:pic>
      <xdr:nvPicPr>
        <xdr:cNvPr id="4" name="Graphic 3">
          <a:extLst>
            <a:ext uri="{FF2B5EF4-FFF2-40B4-BE49-F238E27FC236}">
              <a16:creationId xmlns:a16="http://schemas.microsoft.com/office/drawing/2014/main" id="{0ABB09E4-7255-CF2F-958B-30FBD7A7EB23}"/>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tretch>
          <a:fillRect/>
        </a:stretch>
      </xdr:blipFill>
      <xdr:spPr>
        <a:xfrm>
          <a:off x="584200" y="584200"/>
          <a:ext cx="546100" cy="546100"/>
        </a:xfrm>
        <a:prstGeom prst="rect">
          <a:avLst/>
        </a:prstGeom>
      </xdr:spPr>
    </xdr:pic>
    <xdr:clientData/>
  </xdr:twoCellAnchor>
  <xdr:twoCellAnchor>
    <xdr:from>
      <xdr:col>1</xdr:col>
      <xdr:colOff>0</xdr:colOff>
      <xdr:row>146</xdr:row>
      <xdr:rowOff>0</xdr:rowOff>
    </xdr:from>
    <xdr:to>
      <xdr:col>5</xdr:col>
      <xdr:colOff>295275</xdr:colOff>
      <xdr:row>167</xdr:row>
      <xdr:rowOff>1027243</xdr:rowOff>
    </xdr:to>
    <xdr:graphicFrame macro="">
      <xdr:nvGraphicFramePr>
        <xdr:cNvPr id="6" name="Chart 5">
          <a:extLst>
            <a:ext uri="{FF2B5EF4-FFF2-40B4-BE49-F238E27FC236}">
              <a16:creationId xmlns:a16="http://schemas.microsoft.com/office/drawing/2014/main" id="{FE47FA7C-EDEA-4174-8E8F-DC9864E3C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654796</xdr:colOff>
      <xdr:row>145</xdr:row>
      <xdr:rowOff>56029</xdr:rowOff>
    </xdr:from>
    <xdr:to>
      <xdr:col>6</xdr:col>
      <xdr:colOff>104774</xdr:colOff>
      <xdr:row>167</xdr:row>
      <xdr:rowOff>985183</xdr:rowOff>
    </xdr:to>
    <xdr:graphicFrame macro="">
      <xdr:nvGraphicFramePr>
        <xdr:cNvPr id="8" name="Chart 7">
          <a:extLst>
            <a:ext uri="{FF2B5EF4-FFF2-40B4-BE49-F238E27FC236}">
              <a16:creationId xmlns:a16="http://schemas.microsoft.com/office/drawing/2014/main" id="{F9C9A2B0-9DCA-4165-827C-DE5D51353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616323</xdr:colOff>
      <xdr:row>168</xdr:row>
      <xdr:rowOff>302559</xdr:rowOff>
    </xdr:from>
    <xdr:to>
      <xdr:col>5</xdr:col>
      <xdr:colOff>6884146</xdr:colOff>
      <xdr:row>194</xdr:row>
      <xdr:rowOff>107614</xdr:rowOff>
    </xdr:to>
    <xdr:graphicFrame macro="">
      <xdr:nvGraphicFramePr>
        <xdr:cNvPr id="17" name="Chart 16">
          <a:extLst>
            <a:ext uri="{FF2B5EF4-FFF2-40B4-BE49-F238E27FC236}">
              <a16:creationId xmlns:a16="http://schemas.microsoft.com/office/drawing/2014/main" id="{E37F5289-D46A-4117-A7B8-1A70C4881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277090</xdr:colOff>
      <xdr:row>168</xdr:row>
      <xdr:rowOff>323272</xdr:rowOff>
    </xdr:from>
    <xdr:to>
      <xdr:col>5</xdr:col>
      <xdr:colOff>94089</xdr:colOff>
      <xdr:row>195</xdr:row>
      <xdr:rowOff>114083</xdr:rowOff>
    </xdr:to>
    <xdr:graphicFrame macro="">
      <xdr:nvGraphicFramePr>
        <xdr:cNvPr id="7" name="Chart 6">
          <a:extLst>
            <a:ext uri="{FF2B5EF4-FFF2-40B4-BE49-F238E27FC236}">
              <a16:creationId xmlns:a16="http://schemas.microsoft.com/office/drawing/2014/main" id="{20791D6B-32ED-43DA-9032-3E7AE3141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885825</xdr:colOff>
      <xdr:row>0</xdr:row>
      <xdr:rowOff>314325</xdr:rowOff>
    </xdr:from>
    <xdr:to>
      <xdr:col>3</xdr:col>
      <xdr:colOff>1283451</xdr:colOff>
      <xdr:row>1</xdr:row>
      <xdr:rowOff>28575</xdr:rowOff>
    </xdr:to>
    <xdr:pic>
      <xdr:nvPicPr>
        <xdr:cNvPr id="2" name="Graphic 1">
          <a:hlinkClick xmlns:r="http://schemas.openxmlformats.org/officeDocument/2006/relationships" r:id="rId1"/>
          <a:extLst>
            <a:ext uri="{FF2B5EF4-FFF2-40B4-BE49-F238E27FC236}">
              <a16:creationId xmlns:a16="http://schemas.microsoft.com/office/drawing/2014/main" id="{DD8FC4C5-307D-1D4B-A98C-AB4180E96877}"/>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035800" y="317500"/>
          <a:ext cx="1807326" cy="342900"/>
        </a:xfrm>
        <a:prstGeom prst="rect">
          <a:avLst/>
        </a:prstGeom>
      </xdr:spPr>
    </xdr:pic>
    <xdr:clientData/>
  </xdr:twoCellAnchor>
  <xdr:twoCellAnchor editAs="oneCell">
    <xdr:from>
      <xdr:col>1</xdr:col>
      <xdr:colOff>66040</xdr:colOff>
      <xdr:row>0</xdr:row>
      <xdr:rowOff>596900</xdr:rowOff>
    </xdr:from>
    <xdr:to>
      <xdr:col>1</xdr:col>
      <xdr:colOff>533400</xdr:colOff>
      <xdr:row>1</xdr:row>
      <xdr:rowOff>542925</xdr:rowOff>
    </xdr:to>
    <xdr:pic>
      <xdr:nvPicPr>
        <xdr:cNvPr id="3" name="Graphic 2">
          <a:extLst>
            <a:ext uri="{FF2B5EF4-FFF2-40B4-BE49-F238E27FC236}">
              <a16:creationId xmlns:a16="http://schemas.microsoft.com/office/drawing/2014/main" id="{EA07E6F5-EF22-E1E3-BC4D-CC211105193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59740" y="596900"/>
          <a:ext cx="467360" cy="584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850527</xdr:colOff>
      <xdr:row>0</xdr:row>
      <xdr:rowOff>343647</xdr:rowOff>
    </xdr:from>
    <xdr:to>
      <xdr:col>3</xdr:col>
      <xdr:colOff>2657853</xdr:colOff>
      <xdr:row>1</xdr:row>
      <xdr:rowOff>50426</xdr:rowOff>
    </xdr:to>
    <xdr:pic>
      <xdr:nvPicPr>
        <xdr:cNvPr id="4" name="Graphic 3">
          <a:hlinkClick xmlns:r="http://schemas.openxmlformats.org/officeDocument/2006/relationships" r:id="rId1"/>
          <a:extLst>
            <a:ext uri="{FF2B5EF4-FFF2-40B4-BE49-F238E27FC236}">
              <a16:creationId xmlns:a16="http://schemas.microsoft.com/office/drawing/2014/main" id="{40A47607-F34A-E446-8C9A-4B3E81215124}"/>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9340477" y="343647"/>
          <a:ext cx="1807326" cy="335429"/>
        </a:xfrm>
        <a:prstGeom prst="rect">
          <a:avLst/>
        </a:prstGeom>
      </xdr:spPr>
    </xdr:pic>
    <xdr:clientData/>
  </xdr:twoCellAnchor>
  <xdr:twoCellAnchor editAs="oneCell">
    <xdr:from>
      <xdr:col>1</xdr:col>
      <xdr:colOff>59764</xdr:colOff>
      <xdr:row>0</xdr:row>
      <xdr:rowOff>537883</xdr:rowOff>
    </xdr:from>
    <xdr:to>
      <xdr:col>1</xdr:col>
      <xdr:colOff>721658</xdr:colOff>
      <xdr:row>1</xdr:row>
      <xdr:rowOff>563656</xdr:rowOff>
    </xdr:to>
    <xdr:pic>
      <xdr:nvPicPr>
        <xdr:cNvPr id="5" name="Graphic 4">
          <a:extLst>
            <a:ext uri="{FF2B5EF4-FFF2-40B4-BE49-F238E27FC236}">
              <a16:creationId xmlns:a16="http://schemas.microsoft.com/office/drawing/2014/main" id="{4672D5F1-B89D-A14F-5ACA-76F9D7DD2B59}"/>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03411" y="537883"/>
          <a:ext cx="661894" cy="6618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2</xdr:col>
      <xdr:colOff>1075764</xdr:colOff>
      <xdr:row>0</xdr:row>
      <xdr:rowOff>313765</xdr:rowOff>
    </xdr:from>
    <xdr:to>
      <xdr:col>3</xdr:col>
      <xdr:colOff>1397564</xdr:colOff>
      <xdr:row>1</xdr:row>
      <xdr:rowOff>7844</xdr:rowOff>
    </xdr:to>
    <xdr:pic>
      <xdr:nvPicPr>
        <xdr:cNvPr id="2" name="Graphic 1">
          <a:hlinkClick xmlns:r="http://schemas.openxmlformats.org/officeDocument/2006/relationships" r:id="rId1"/>
          <a:extLst>
            <a:ext uri="{FF2B5EF4-FFF2-40B4-BE49-F238E27FC236}">
              <a16:creationId xmlns:a16="http://schemas.microsoft.com/office/drawing/2014/main" id="{3CFB7751-3BBC-2341-B34C-826288936D5E}"/>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559176" y="313765"/>
          <a:ext cx="1807326" cy="342900"/>
        </a:xfrm>
        <a:prstGeom prst="rect">
          <a:avLst/>
        </a:prstGeom>
      </xdr:spPr>
    </xdr:pic>
    <xdr:clientData/>
  </xdr:twoCellAnchor>
  <xdr:twoCellAnchor editAs="oneCell">
    <xdr:from>
      <xdr:col>1</xdr:col>
      <xdr:colOff>74707</xdr:colOff>
      <xdr:row>0</xdr:row>
      <xdr:rowOff>597646</xdr:rowOff>
    </xdr:from>
    <xdr:to>
      <xdr:col>1</xdr:col>
      <xdr:colOff>629772</xdr:colOff>
      <xdr:row>1</xdr:row>
      <xdr:rowOff>568668</xdr:rowOff>
    </xdr:to>
    <xdr:pic>
      <xdr:nvPicPr>
        <xdr:cNvPr id="4" name="Graphic 3">
          <a:extLst>
            <a:ext uri="{FF2B5EF4-FFF2-40B4-BE49-F238E27FC236}">
              <a16:creationId xmlns:a16="http://schemas.microsoft.com/office/drawing/2014/main" id="{E5319C26-E44A-1A3A-2A1C-A0D03747AAA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18354" y="597646"/>
          <a:ext cx="555065" cy="6134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enturiacapital-my.sharepoint.com/personal/ruma_velankar_centuria_com_au/Documents/Microsoft%20Copilot%20Chat%20Files/FY25%20Energy%20and%20Emissions%20Summary%20-%20copy%20for%20DATASHEET.xlsx" TargetMode="External"/><Relationship Id="rId1" Type="http://schemas.openxmlformats.org/officeDocument/2006/relationships/externalLinkPath" Target="/personal/ruma_velankar_centuria_com_au/Documents/Microsoft%20Copilot%20Chat%20Files/FY25%20Energy%20and%20Emissions%20Summary%20-%20copy%20for%20DATASHEE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enturiacapital.sharepoint.com/sites/ESG/Shared%20Documents/General/005%20Data/2.%20ESG%20Data%20Reporting/FY25/Final%20FY25%20Summaries/FY25%20Water%20Summary_v2%20-%20for%20KPMG.xlsx" TargetMode="External"/><Relationship Id="rId1" Type="http://schemas.openxmlformats.org/officeDocument/2006/relationships/externalLinkPath" Target="/sites/ESG/Shared%20Documents/General/005%20Data/2.%20ESG%20Data%20Reporting/FY25/Final%20FY25%20Summaries/FY25%20Water%20Summary_v2%20-%20for%20KPMG.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enturiacapital.sharepoint.com/sites/ESG/Shared%20Documents/General/005%20Data/2.%20ESG%20Data%20Reporting/FY25/FY25%20Sustainability%20Data%20Sheet/FY25%20Summary%20-%20supporting%20data%20for%20datasheet.xlsx" TargetMode="External"/><Relationship Id="rId1" Type="http://schemas.openxmlformats.org/officeDocument/2006/relationships/externalLinkPath" Target="FY25%20Summary%20-%20supporting%20data%20for%20datashee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enturiacapital.sharepoint.com/sites/ESG/Shared%20Documents/General/005%20Data/2.%20ESG%20Data%20Reporting/FY24/Environmental%20-%20Group/FY24%20CNI%20Environmental%20Metrics%20-%20FINAL%20Updated%20TH_20240920.xlsx" TargetMode="External"/><Relationship Id="rId1" Type="http://schemas.openxmlformats.org/officeDocument/2006/relationships/externalLinkPath" Target="/sites/ESG/Shared%20Documents/General/005%20Data/2.%20ESG%20Data%20Reporting/FY24/Environmental%20-%20Group/FY24%20CNI%20Environmental%20Metrics%20-%20FINAL%20Updated%20TH_2024092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centuriacapital.sharepoint.com/sites/ESG/Shared%20Documents/General/005%20Data/2.%20ESG%20Data%20Reporting/FY25/Final%20FY25%20Summaries/FY25%20CNI%20Internal%20ESG%20Data%20Summary_v4%20-%20for%20KPMG.xlsx" TargetMode="External"/><Relationship Id="rId1" Type="http://schemas.openxmlformats.org/officeDocument/2006/relationships/externalLinkPath" Target="/sites/ESG/Shared%20Documents/General/005%20Data/2.%20ESG%20Data%20Reporting/FY25/Final%20FY25%20Summaries/FY25%20CNI%20Internal%20ESG%20Data%20Summary_v4%20-%20for%20KPM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25 Datasheet Summary"/>
      <sheetName val="NLA"/>
      <sheetName val="Graphs"/>
      <sheetName val="Summary"/>
      <sheetName val="Solar consumed"/>
      <sheetName val="Purchased electricity"/>
      <sheetName val="Fuel combustion - Natural Gas"/>
      <sheetName val="Fuel Combustion -Diesel"/>
      <sheetName val="Elec Pivots"/>
      <sheetName val="Faclities - Natural Gas"/>
      <sheetName val="Facilities team instructions"/>
      <sheetName val="Facilities - Purchased Elec"/>
      <sheetName val="Fuel Combustion - Diesel"/>
      <sheetName val="Fuel Combustion Pivots"/>
      <sheetName val="Solar generated"/>
      <sheetName val="Moora Data Summary"/>
      <sheetName val="Emission factors"/>
      <sheetName val="Moora Fuel"/>
      <sheetName val="Version Log"/>
      <sheetName val="Estimates"/>
      <sheetName val="Fuel Combustion Samples"/>
    </sheetNames>
    <sheetDataSet>
      <sheetData sheetId="0" refreshError="1">
        <row r="2">
          <cell r="B2">
            <v>4011.9136939447067</v>
          </cell>
        </row>
        <row r="3">
          <cell r="B3">
            <v>23591.616577653902</v>
          </cell>
        </row>
        <row r="4">
          <cell r="B4">
            <v>27603.530271598607</v>
          </cell>
        </row>
        <row r="5">
          <cell r="B5">
            <v>60971.076122093138</v>
          </cell>
        </row>
        <row r="6">
          <cell r="B6">
            <v>2850136.9392978251</v>
          </cell>
        </row>
        <row r="11">
          <cell r="B11">
            <v>7628.1027732717821</v>
          </cell>
        </row>
        <row r="12">
          <cell r="B12">
            <v>2472.4143740000004</v>
          </cell>
        </row>
        <row r="13">
          <cell r="B13">
            <v>40111.504733628011</v>
          </cell>
        </row>
        <row r="14">
          <cell r="B14">
            <v>2437.5175800000002</v>
          </cell>
        </row>
        <row r="15">
          <cell r="B15">
            <v>8321.5366611933441</v>
          </cell>
        </row>
        <row r="16">
          <cell r="B16">
            <v>9218.9442455856697</v>
          </cell>
        </row>
        <row r="17">
          <cell r="B17">
            <v>897.40758439232559</v>
          </cell>
        </row>
        <row r="19">
          <cell r="B19">
            <v>3823.2433014087064</v>
          </cell>
        </row>
        <row r="20">
          <cell r="B20">
            <v>23217.318037146666</v>
          </cell>
        </row>
        <row r="22">
          <cell r="B22">
            <v>56799.452888583524</v>
          </cell>
        </row>
        <row r="23">
          <cell r="B23">
            <v>2809810.662025095</v>
          </cell>
        </row>
        <row r="24">
          <cell r="B24">
            <v>4841.3367440250577</v>
          </cell>
        </row>
        <row r="25">
          <cell r="B25">
            <v>3191.1498867397845</v>
          </cell>
        </row>
        <row r="26">
          <cell r="B26">
            <v>1650.1868572852734</v>
          </cell>
        </row>
        <row r="27">
          <cell r="B27">
            <v>6990.7602633981796</v>
          </cell>
        </row>
        <row r="28">
          <cell r="B28">
            <v>2468.4243740000002</v>
          </cell>
        </row>
        <row r="29">
          <cell r="B29">
            <v>38843.096169992008</v>
          </cell>
        </row>
        <row r="30">
          <cell r="B30">
            <v>175.63542000000001</v>
          </cell>
        </row>
        <row r="35">
          <cell r="B35">
            <v>188.67039253600001</v>
          </cell>
        </row>
        <row r="36">
          <cell r="B36">
            <v>374.298540507236</v>
          </cell>
        </row>
        <row r="37">
          <cell r="B37">
            <v>562.96893304323601</v>
          </cell>
        </row>
        <row r="38">
          <cell r="B38">
            <v>4347.2586535095998</v>
          </cell>
        </row>
        <row r="39">
          <cell r="B39">
            <v>40326.277272729996</v>
          </cell>
        </row>
        <row r="40">
          <cell r="B40">
            <v>589.05601350498887</v>
          </cell>
        </row>
        <row r="41">
          <cell r="B41">
            <v>386.01068135298885</v>
          </cell>
        </row>
        <row r="42">
          <cell r="B42">
            <v>203.04533215200001</v>
          </cell>
        </row>
        <row r="43">
          <cell r="B43">
            <v>637.34250987360008</v>
          </cell>
        </row>
        <row r="44">
          <cell r="B44">
            <v>3.99</v>
          </cell>
        </row>
        <row r="45">
          <cell r="B45">
            <v>1451.0716936359991</v>
          </cell>
        </row>
        <row r="46">
          <cell r="B46">
            <v>2254.8544500000003</v>
          </cell>
        </row>
        <row r="50">
          <cell r="B50">
            <v>2724.5358039046773</v>
          </cell>
          <cell r="D50">
            <v>239206.41999999998</v>
          </cell>
        </row>
        <row r="70">
          <cell r="B70">
            <v>166.27965000000003</v>
          </cell>
        </row>
        <row r="150">
          <cell r="B150">
            <v>970.15098431166155</v>
          </cell>
        </row>
        <row r="151">
          <cell r="B151">
            <v>6637.1464840600011</v>
          </cell>
        </row>
        <row r="171">
          <cell r="B171">
            <v>10120.775165999999</v>
          </cell>
        </row>
        <row r="191">
          <cell r="B191">
            <v>1585.6258999999998</v>
          </cell>
        </row>
        <row r="211">
          <cell r="B211">
            <v>1969.4501593672894</v>
          </cell>
        </row>
        <row r="231">
          <cell r="B231">
            <v>152449.99999999988</v>
          </cell>
        </row>
        <row r="251">
          <cell r="B251">
            <v>129.47963999999999</v>
          </cell>
        </row>
        <row r="271">
          <cell r="B271">
            <v>66.067419991087348</v>
          </cell>
        </row>
        <row r="511">
          <cell r="D511">
            <v>389132</v>
          </cell>
        </row>
        <row r="584">
          <cell r="B584">
            <v>301.56252078488501</v>
          </cell>
        </row>
        <row r="657">
          <cell r="B657">
            <v>16245.620383731737</v>
          </cell>
        </row>
        <row r="954">
          <cell r="B954">
            <v>2853.0923170970455</v>
          </cell>
        </row>
        <row r="959">
          <cell r="B959">
            <v>16278.60903230178</v>
          </cell>
        </row>
        <row r="964">
          <cell r="B964">
            <v>4266.2244594935046</v>
          </cell>
        </row>
        <row r="969">
          <cell r="B969">
            <v>2302.1447240000002</v>
          </cell>
        </row>
        <row r="974">
          <cell r="B974">
            <v>28124.832486583073</v>
          </cell>
        </row>
        <row r="984">
          <cell r="B984">
            <v>6735.9107611933441</v>
          </cell>
        </row>
        <row r="989">
          <cell r="B989">
            <v>7249.4940862183803</v>
          </cell>
        </row>
        <row r="994">
          <cell r="B994">
            <v>513.58332502503617</v>
          </cell>
        </row>
        <row r="999">
          <cell r="B999">
            <v>41611.775561269918</v>
          </cell>
        </row>
        <row r="1004">
          <cell r="B1004">
            <v>2641115.0416413634</v>
          </cell>
        </row>
        <row r="1009">
          <cell r="B1009">
            <v>4629.9816840339718</v>
          </cell>
        </row>
        <row r="1014">
          <cell r="B1014">
            <v>3052.3802467397854</v>
          </cell>
        </row>
        <row r="1018">
          <cell r="B1018">
            <v>7.650342975</v>
          </cell>
        </row>
        <row r="1019">
          <cell r="B1019">
            <v>53.487276999999999</v>
          </cell>
        </row>
        <row r="1020">
          <cell r="B1020">
            <v>0</v>
          </cell>
        </row>
        <row r="1021">
          <cell r="B1021">
            <v>1.802</v>
          </cell>
        </row>
        <row r="1022">
          <cell r="B1022">
            <v>0</v>
          </cell>
        </row>
        <row r="1023">
          <cell r="B1023">
            <v>529.577</v>
          </cell>
        </row>
        <row r="1024">
          <cell r="B1024">
            <v>2645</v>
          </cell>
        </row>
        <row r="1028">
          <cell r="B1028">
            <v>181.02004956100001</v>
          </cell>
        </row>
        <row r="1029">
          <cell r="B1029">
            <v>320.81126350723599</v>
          </cell>
        </row>
        <row r="1030">
          <cell r="B1030">
            <v>637.34250987360008</v>
          </cell>
        </row>
        <row r="1031">
          <cell r="B1031">
            <v>2.1880000000000002</v>
          </cell>
        </row>
        <row r="1032">
          <cell r="B1032">
            <v>1451.0716936359991</v>
          </cell>
        </row>
        <row r="1033">
          <cell r="B1033">
            <v>1725.2774500000003</v>
          </cell>
        </row>
        <row r="1034">
          <cell r="B1034">
            <v>37681.277272729996</v>
          </cell>
        </row>
        <row r="1035">
          <cell r="B1035">
            <v>384.59318135298884</v>
          </cell>
        </row>
        <row r="1036">
          <cell r="B1036">
            <v>191.855382152</v>
          </cell>
        </row>
      </sheetData>
      <sheetData sheetId="1" refreshError="1">
        <row r="2">
          <cell r="B2">
            <v>7194747.8300000001</v>
          </cell>
        </row>
        <row r="3">
          <cell r="B3">
            <v>7028960.6299999999</v>
          </cell>
        </row>
        <row r="141">
          <cell r="B141">
            <v>165787.20000000001</v>
          </cell>
        </row>
        <row r="145">
          <cell r="B145">
            <v>15111</v>
          </cell>
        </row>
      </sheetData>
      <sheetData sheetId="2" refreshError="1">
        <row r="3">
          <cell r="L3" t="str">
            <v>tco2e</v>
          </cell>
        </row>
        <row r="4">
          <cell r="K4" t="str">
            <v>Scope 1 (fuel combustion)</v>
          </cell>
          <cell r="L4">
            <v>2041.1904908910155</v>
          </cell>
        </row>
        <row r="5">
          <cell r="K5" t="str">
            <v xml:space="preserve">Scope 1 (refrigerant leakage) </v>
          </cell>
          <cell r="L5">
            <v>1970.723</v>
          </cell>
        </row>
        <row r="6">
          <cell r="K6" t="str">
            <v xml:space="preserve">Scope 2 (location based) </v>
          </cell>
          <cell r="L6">
            <v>23591.616577653902</v>
          </cell>
        </row>
        <row r="38">
          <cell r="J38" t="str">
            <v>MWh</v>
          </cell>
        </row>
        <row r="39">
          <cell r="I39" t="str">
            <v>Australia</v>
          </cell>
          <cell r="J39">
            <v>56799.452888583524</v>
          </cell>
        </row>
        <row r="40">
          <cell r="I40" t="str">
            <v>New Zealand</v>
          </cell>
          <cell r="J40">
            <v>4347.2586535095998</v>
          </cell>
        </row>
        <row r="93">
          <cell r="B93" t="str">
            <v>FY24</v>
          </cell>
          <cell r="C93" t="str">
            <v>FY25</v>
          </cell>
        </row>
        <row r="94">
          <cell r="A94" t="str">
            <v xml:space="preserve">Onsite solar consumed </v>
          </cell>
          <cell r="B94">
            <v>6767.8069999999998</v>
          </cell>
          <cell r="C94">
            <v>8321.5366611933441</v>
          </cell>
        </row>
        <row r="95">
          <cell r="A95" t="str">
            <v xml:space="preserve">Purchased renewable electricity </v>
          </cell>
          <cell r="B95">
            <v>1653.931718884</v>
          </cell>
          <cell r="C95">
            <v>2437.5175800000002</v>
          </cell>
        </row>
        <row r="96">
          <cell r="A96" t="str">
            <v>Purchased non-renewable electricity</v>
          </cell>
          <cell r="B96">
            <v>40837.269</v>
          </cell>
          <cell r="C96">
            <v>40111.504733628011</v>
          </cell>
        </row>
        <row r="97">
          <cell r="A97" t="str">
            <v>Diesel</v>
          </cell>
          <cell r="B97">
            <v>349.37299999999999</v>
          </cell>
          <cell r="C97">
            <v>2472.4143740000004</v>
          </cell>
        </row>
        <row r="98">
          <cell r="A98" t="str">
            <v xml:space="preserve">Natural Gas </v>
          </cell>
          <cell r="B98">
            <v>9043.4439999999995</v>
          </cell>
          <cell r="C98">
            <v>7628.1027732717821</v>
          </cell>
        </row>
        <row r="108">
          <cell r="K108" t="str">
            <v>Onsite solar generated</v>
          </cell>
          <cell r="L108" t="str">
            <v>Onsite solar consumed</v>
          </cell>
          <cell r="M108" t="str">
            <v>Onsite solar exported</v>
          </cell>
        </row>
        <row r="109">
          <cell r="J109" t="str">
            <v>FY24</v>
          </cell>
          <cell r="K109">
            <v>7196</v>
          </cell>
          <cell r="L109">
            <v>6768</v>
          </cell>
          <cell r="M109">
            <v>428</v>
          </cell>
        </row>
        <row r="110">
          <cell r="J110" t="str">
            <v>FY25</v>
          </cell>
          <cell r="K110">
            <v>9218.9442455856697</v>
          </cell>
          <cell r="L110">
            <v>8321.5366611933441</v>
          </cell>
          <cell r="M110">
            <v>897.40758439232559</v>
          </cell>
        </row>
        <row r="136">
          <cell r="J136" t="str">
            <v xml:space="preserve">Purchased renewable electricity </v>
          </cell>
          <cell r="K136">
            <v>2254.8544500000003</v>
          </cell>
        </row>
        <row r="137">
          <cell r="J137" t="str">
            <v>Natural Gas</v>
          </cell>
          <cell r="K137">
            <v>637.34250987360008</v>
          </cell>
        </row>
        <row r="138">
          <cell r="J138" t="str">
            <v xml:space="preserve">Diesel </v>
          </cell>
          <cell r="K138">
            <v>3.99</v>
          </cell>
        </row>
        <row r="139">
          <cell r="J139" t="str">
            <v xml:space="preserve">Purchased non-renewable electricity </v>
          </cell>
          <cell r="K139">
            <v>1451.0716936359991</v>
          </cell>
        </row>
        <row r="171">
          <cell r="J171" t="str">
            <v>Onsite solar consumed</v>
          </cell>
          <cell r="K171">
            <v>1585.6258999999998</v>
          </cell>
        </row>
        <row r="172">
          <cell r="J172" t="str">
            <v>Natural Gas</v>
          </cell>
          <cell r="K172">
            <v>2724.5358039046773</v>
          </cell>
        </row>
        <row r="173">
          <cell r="J173" t="str">
            <v xml:space="preserve">Diesel </v>
          </cell>
          <cell r="K173">
            <v>166.27965000000003</v>
          </cell>
        </row>
        <row r="174">
          <cell r="J174" t="str">
            <v>Purchased non-renewable electricity</v>
          </cell>
          <cell r="K174">
            <v>10120.775165999999</v>
          </cell>
        </row>
        <row r="202">
          <cell r="L202" t="str">
            <v>Onsite solar generated</v>
          </cell>
          <cell r="M202" t="str">
            <v>Onsite solar consumed</v>
          </cell>
          <cell r="N202" t="str">
            <v>Onsite solar exported</v>
          </cell>
        </row>
        <row r="203">
          <cell r="K203" t="str">
            <v>FY24</v>
          </cell>
          <cell r="L203">
            <v>1300.8599999999999</v>
          </cell>
          <cell r="M203">
            <v>1136.93</v>
          </cell>
          <cell r="N203">
            <v>163.93</v>
          </cell>
        </row>
        <row r="204">
          <cell r="K204" t="str">
            <v>FY25</v>
          </cell>
          <cell r="L204">
            <v>1969.4501593672894</v>
          </cell>
          <cell r="M204">
            <v>1585.6258999999998</v>
          </cell>
          <cell r="N204">
            <v>383.82425936728964</v>
          </cell>
        </row>
        <row r="262">
          <cell r="K262" t="str">
            <v>Onsite solar generated</v>
          </cell>
          <cell r="L262" t="str">
            <v>Onsite solar consumed</v>
          </cell>
          <cell r="M262" t="str">
            <v>Onsite solar exported</v>
          </cell>
        </row>
        <row r="263">
          <cell r="J263" t="str">
            <v>FY24</v>
          </cell>
          <cell r="K263">
            <v>5895</v>
          </cell>
          <cell r="L263">
            <v>5631</v>
          </cell>
          <cell r="M263">
            <v>264</v>
          </cell>
        </row>
        <row r="264">
          <cell r="J264" t="str">
            <v>FY25</v>
          </cell>
          <cell r="K264">
            <v>7249.4940862183803</v>
          </cell>
          <cell r="L264">
            <v>6735.9107611933441</v>
          </cell>
          <cell r="M264">
            <v>513.58332502503617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apPVCph4kEOYctodxL6-OEtIsTR2ciBCnU3l5XECYs1e6_kCAH5JRpkbcj7bYu5O" itemId="0145W6XJFDH62U7STNM5AZMKQ7TTUBTWXR">
      <xxl21:absoluteUrl r:id="rId2"/>
    </xxl21:alternateUrls>
    <sheetNames>
      <sheetName val="1. Summary"/>
      <sheetName val="2. Water data"/>
      <sheetName val="3. Estimates"/>
      <sheetName val="Moora Water"/>
      <sheetName val="Version log"/>
    </sheetNames>
    <sheetDataSet>
      <sheetData sheetId="0">
        <row r="9">
          <cell r="D9">
            <v>831336.93929782521</v>
          </cell>
        </row>
        <row r="19">
          <cell r="D19">
            <v>573050</v>
          </cell>
        </row>
        <row r="20">
          <cell r="D20">
            <v>1445750</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apPVCph4kEOYctodxL6-OEtIsTR2ciBCnU3l5XECYs1e6_kCAH5JRpkbcj7bYu5O" itemId="0145W6XJDDGY72ULQJFZAJPIV7U22WHF5M">
      <xxl21:absoluteUrl r:id="rId2"/>
    </xxl21:alternateUrls>
    <sheetNames>
      <sheetName val="FY25 Datasheet Summary"/>
      <sheetName val="NLA"/>
      <sheetName val="Graphs"/>
      <sheetName val="Summary"/>
      <sheetName val="Solar consumed"/>
      <sheetName val="Purchased electricity"/>
      <sheetName val="Fuel combustion - Natural Gas"/>
      <sheetName val="Fuel Combustion -Diesel"/>
      <sheetName val="Elec Pivots"/>
      <sheetName val="Faclities - Natural Gas"/>
      <sheetName val="Facilities team instructions"/>
      <sheetName val="Facilities - Purchased Elec"/>
      <sheetName val="Fuel Combustion - Diesel"/>
      <sheetName val="Fuel Combustion Pivots"/>
      <sheetName val="Solar generated"/>
      <sheetName val="Moora Data Summary"/>
      <sheetName val="Emission factors"/>
      <sheetName val="Moora Fuel"/>
      <sheetName val="Version Log"/>
      <sheetName val="Estimates"/>
      <sheetName val="Fuel Combustion Samples"/>
    </sheetNames>
    <sheetDataSet>
      <sheetData sheetId="0">
        <row r="7">
          <cell r="B7">
            <v>5430.3927575300477</v>
          </cell>
        </row>
        <row r="8">
          <cell r="B8">
            <v>3577.1605680927742</v>
          </cell>
        </row>
        <row r="9">
          <cell r="B9">
            <v>1853.2321894372735</v>
          </cell>
        </row>
        <row r="10">
          <cell r="B10">
            <v>0.34127037807117933</v>
          </cell>
        </row>
        <row r="511">
          <cell r="B511">
            <v>414825.38740894152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D Metrics"/>
      <sheetName val="SR Metrics"/>
      <sheetName val="Charts for ESG data pack"/>
      <sheetName val="SUMMARY"/>
      <sheetName val="AU State Consolidation"/>
      <sheetName val="Listed funds"/>
      <sheetName val="AU RE"/>
      <sheetName val="NZ RE"/>
      <sheetName val="Sheet1"/>
    </sheetNames>
    <sheetDataSet>
      <sheetData sheetId="0" refreshError="1"/>
      <sheetData sheetId="1" refreshError="1"/>
      <sheetData sheetId="2">
        <row r="4">
          <cell r="D4" t="str">
            <v>FY24</v>
          </cell>
        </row>
        <row r="55">
          <cell r="D55" t="str">
            <v>FY24</v>
          </cell>
        </row>
        <row r="56">
          <cell r="B56" t="str">
            <v xml:space="preserve">Natural Gas </v>
          </cell>
          <cell r="D56">
            <v>4977.7440751012955</v>
          </cell>
        </row>
        <row r="57">
          <cell r="B57" t="str">
            <v xml:space="preserve">Diesel </v>
          </cell>
          <cell r="D57">
            <v>130.93955214500701</v>
          </cell>
        </row>
        <row r="58">
          <cell r="B58" t="str">
            <v>Purchased non-renewable electricity</v>
          </cell>
          <cell r="D58">
            <v>26595.420600482761</v>
          </cell>
        </row>
        <row r="59">
          <cell r="B59" t="str">
            <v xml:space="preserve">Onsite solar consumed </v>
          </cell>
          <cell r="D59">
            <v>5552.2764219498022</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apPVCph4kEOYctodxL6-OEtIsTR2ciBCnU3l5XECYs1e6_kCAH5JRpkbcj7bYu5O" itemId="0145W6XJEY23QTTI6LO5H2Y3WWMWQ3NUIL">
      <xxl21:absoluteUrl r:id="rId2"/>
    </xxl21:alternateUrls>
    <sheetNames>
      <sheetName val="QA &amp; Sign-off"/>
      <sheetName val="FINAL Summary"/>
      <sheetName val="Q1 FY24"/>
      <sheetName val="Summary FY25 ESG Tracking"/>
      <sheetName val="Pivot FY25"/>
      <sheetName val="Pivot FY24"/>
      <sheetName val="Raw data &gt;"/>
      <sheetName val="ACORN Training FY24"/>
      <sheetName val="Manila - FY24"/>
      <sheetName val="KAPLAN FY24 Q1 Q2"/>
      <sheetName val="KAPLAN Q3 FY24"/>
      <sheetName val="KAPLAN Q4 FY24"/>
      <sheetName val="Methodology and Calcs"/>
      <sheetName val="Leave Report - FY24"/>
      <sheetName val="ESG Report_Scheduled FY24"/>
      <sheetName val="Ethnicity Data"/>
      <sheetName val="Linkedin Learning Data FY25"/>
      <sheetName val="Leave Report - FY25"/>
      <sheetName val="Board diversity screenshots"/>
      <sheetName val="ESG Report_Scheduled Q1"/>
      <sheetName val="ESG Report_Scheduled Q2"/>
      <sheetName val="ESG Report_Scheduled Q3"/>
      <sheetName val="ESG Report_Scheduled Q4"/>
      <sheetName val="Manila Staff FY25"/>
      <sheetName val="KAPLAN Learning Report Q1 + Q2"/>
      <sheetName val="KAPLAN Learning Report Q3"/>
      <sheetName val="KAPLAN Learning Report Q4"/>
      <sheetName val="ACORN Training Q1 + Q2"/>
      <sheetName val="ACORN Training Q3"/>
      <sheetName val="ACORN Training Q4"/>
      <sheetName val="Women in Snr Mgmt"/>
      <sheetName val="Version Log"/>
      <sheetName val="Sheet2"/>
      <sheetName val="QA Workforce Data"/>
      <sheetName val="QA Chief Risk Officer"/>
    </sheetNames>
    <sheetDataSet>
      <sheetData sheetId="0"/>
      <sheetData sheetId="1"/>
      <sheetData sheetId="2"/>
      <sheetData sheetId="3">
        <row r="11">
          <cell r="I11">
            <v>454</v>
          </cell>
        </row>
        <row r="12">
          <cell r="I12">
            <v>20</v>
          </cell>
        </row>
        <row r="13">
          <cell r="I13">
            <v>7</v>
          </cell>
        </row>
        <row r="14">
          <cell r="I14">
            <v>14</v>
          </cell>
        </row>
        <row r="21">
          <cell r="I21">
            <v>345</v>
          </cell>
        </row>
        <row r="22">
          <cell r="I22">
            <v>211</v>
          </cell>
        </row>
        <row r="23">
          <cell r="I23">
            <v>21</v>
          </cell>
        </row>
        <row r="24">
          <cell r="I24">
            <v>46</v>
          </cell>
        </row>
        <row r="25">
          <cell r="I25">
            <v>67</v>
          </cell>
        </row>
        <row r="26">
          <cell r="I26">
            <v>35</v>
          </cell>
        </row>
        <row r="27">
          <cell r="I27">
            <v>115</v>
          </cell>
        </row>
        <row r="33">
          <cell r="I33">
            <v>0.5636363636363636</v>
          </cell>
        </row>
        <row r="34">
          <cell r="I34">
            <v>0.43636363636363634</v>
          </cell>
        </row>
        <row r="37">
          <cell r="I37">
            <v>0.27070707070707073</v>
          </cell>
        </row>
        <row r="38">
          <cell r="I38">
            <v>0.57171717171717173</v>
          </cell>
        </row>
        <row r="39">
          <cell r="I39">
            <v>0.15757575757575756</v>
          </cell>
        </row>
        <row r="42">
          <cell r="I42">
            <v>0.28260000000000002</v>
          </cell>
        </row>
        <row r="44">
          <cell r="I44">
            <v>1.2829796873820132E-2</v>
          </cell>
        </row>
        <row r="50">
          <cell r="I50">
            <v>0.5</v>
          </cell>
        </row>
        <row r="51">
          <cell r="I51">
            <v>0.5</v>
          </cell>
        </row>
        <row r="52">
          <cell r="I52">
            <v>0.25</v>
          </cell>
        </row>
        <row r="53">
          <cell r="I53">
            <v>0.2</v>
          </cell>
        </row>
        <row r="54">
          <cell r="I54">
            <v>0.5</v>
          </cell>
        </row>
        <row r="83">
          <cell r="O83">
            <v>0.94473684210526321</v>
          </cell>
        </row>
        <row r="88">
          <cell r="I88">
            <v>10</v>
          </cell>
        </row>
        <row r="90">
          <cell r="I90">
            <v>303.7166666666667</v>
          </cell>
        </row>
        <row r="99">
          <cell r="I99">
            <v>7838</v>
          </cell>
        </row>
        <row r="100">
          <cell r="I100">
            <v>1306.3333333333333</v>
          </cell>
        </row>
        <row r="101">
          <cell r="I101">
            <v>2.6390572390572391</v>
          </cell>
        </row>
        <row r="105">
          <cell r="I105">
            <v>2332</v>
          </cell>
        </row>
        <row r="106">
          <cell r="I106">
            <v>777.33333333333326</v>
          </cell>
        </row>
        <row r="110">
          <cell r="I110">
            <v>10170</v>
          </cell>
        </row>
        <row r="111">
          <cell r="I111">
            <v>2083.6666666666665</v>
          </cell>
        </row>
        <row r="112">
          <cell r="I112">
            <v>4.2094276094276095</v>
          </cell>
        </row>
        <row r="120">
          <cell r="O120">
            <v>593.1</v>
          </cell>
        </row>
        <row r="121">
          <cell r="O121">
            <v>81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CENTURIA">
      <a:dk1>
        <a:srgbClr val="000000"/>
      </a:dk1>
      <a:lt1>
        <a:srgbClr val="FFFFFF"/>
      </a:lt1>
      <a:dk2>
        <a:srgbClr val="7FA1C1"/>
      </a:dk2>
      <a:lt2>
        <a:srgbClr val="FFFFFF"/>
      </a:lt2>
      <a:accent1>
        <a:srgbClr val="001C54"/>
      </a:accent1>
      <a:accent2>
        <a:srgbClr val="D67A30"/>
      </a:accent2>
      <a:accent3>
        <a:srgbClr val="B5BF50"/>
      </a:accent3>
      <a:accent4>
        <a:srgbClr val="85457B"/>
      </a:accent4>
      <a:accent5>
        <a:srgbClr val="E4D317"/>
      </a:accent5>
      <a:accent6>
        <a:srgbClr val="40AAB8"/>
      </a:accent6>
      <a:hlink>
        <a:srgbClr val="7FA1C1"/>
      </a:hlink>
      <a:folHlink>
        <a:srgbClr val="7FA1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centuria.com.au/wp-content/uploads/2025/10/FY25-Signed-KPMG-Opinion.pdf" TargetMode="External"/><Relationship Id="rId2" Type="http://schemas.openxmlformats.org/officeDocument/2006/relationships/hyperlink" Target="https://centuria.com.au/wp-content/uploads/2025/10/FY25-Centuria-Basis-of-Preparation-for-Sustainability-Reporting-FINAL.pdf" TargetMode="External"/><Relationship Id="rId1" Type="http://schemas.openxmlformats.org/officeDocument/2006/relationships/printerSettings" Target="../printerSettings/printerSettings1.bin"/><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centuria.com.au/industrial-reit/investor-centre/" TargetMode="External"/><Relationship Id="rId21" Type="http://schemas.openxmlformats.org/officeDocument/2006/relationships/hyperlink" Target="https://centuria.com.au/wp-content/uploads/2022/07/Centuria-Code-of-Conduct.pdf" TargetMode="External"/><Relationship Id="rId42" Type="http://schemas.openxmlformats.org/officeDocument/2006/relationships/hyperlink" Target="https://centuria.com.au/wp-content/uploads/2025/10/Sustainability-report_2025-v12.pdf" TargetMode="External"/><Relationship Id="rId47" Type="http://schemas.openxmlformats.org/officeDocument/2006/relationships/hyperlink" Target="https://centuria.com.au/centuria-capital/corporate/sustainability/" TargetMode="External"/><Relationship Id="rId63" Type="http://schemas.openxmlformats.org/officeDocument/2006/relationships/hyperlink" Target="https://centuria.com.au/wp-content/uploads/2025/10/2025-CNI-Annual-Report.pdf" TargetMode="External"/><Relationship Id="rId68" Type="http://schemas.openxmlformats.org/officeDocument/2006/relationships/hyperlink" Target="https://centuria.com.au/wp-content/uploads/2025/08/CNI_FY25_Annual_Financial_Report.pdf" TargetMode="External"/><Relationship Id="rId84" Type="http://schemas.openxmlformats.org/officeDocument/2006/relationships/hyperlink" Target="https://centuria.com.au/wp-content/uploads/2025/10/2025-CNI-Annual-Report.pdf" TargetMode="External"/><Relationship Id="rId89" Type="http://schemas.openxmlformats.org/officeDocument/2006/relationships/hyperlink" Target="https://centuria.com.au/wp-content/uploads/2025/10/Sustainability-report_2025-v12.pdf" TargetMode="External"/><Relationship Id="rId112" Type="http://schemas.openxmlformats.org/officeDocument/2006/relationships/drawing" Target="../drawings/drawing3.xml"/><Relationship Id="rId16" Type="http://schemas.openxmlformats.org/officeDocument/2006/relationships/hyperlink" Target="https://centuria.com.au/wp-content/uploads/2020/09/Centuria-Capital-Diversity-Policy.pdf" TargetMode="External"/><Relationship Id="rId107" Type="http://schemas.openxmlformats.org/officeDocument/2006/relationships/hyperlink" Target="https://centuria.com.au/wp-content/uploads/2025/10/Sustainability-report_2025-v12.pdf" TargetMode="External"/><Relationship Id="rId11" Type="http://schemas.openxmlformats.org/officeDocument/2006/relationships/hyperlink" Target="https://centuria.com.au/industrial-reit/investor-centre/annual-results/fy24/" TargetMode="External"/><Relationship Id="rId32" Type="http://schemas.openxmlformats.org/officeDocument/2006/relationships/hyperlink" Target="https://centuria.com.au/centuria-capital/corporate/governance/" TargetMode="External"/><Relationship Id="rId37" Type="http://schemas.openxmlformats.org/officeDocument/2006/relationships/hyperlink" Target="https://assetplusnz.co.nz/wp-content/uploads/2021/02/Annual-Report-2025.pdf" TargetMode="External"/><Relationship Id="rId53" Type="http://schemas.openxmlformats.org/officeDocument/2006/relationships/hyperlink" Target="https://centuria.com.au/centuria-capital/corporate/sustainability/" TargetMode="External"/><Relationship Id="rId58" Type="http://schemas.openxmlformats.org/officeDocument/2006/relationships/hyperlink" Target="https://centuria.com.au/centuria-capital/corporate/sustainability/" TargetMode="External"/><Relationship Id="rId74" Type="http://schemas.openxmlformats.org/officeDocument/2006/relationships/hyperlink" Target="https://centuria.com.au/industrial-reit/investor-centre/" TargetMode="External"/><Relationship Id="rId79" Type="http://schemas.openxmlformats.org/officeDocument/2006/relationships/hyperlink" Target="https://centuria.com.au/centuria-capital/corporate/governance/" TargetMode="External"/><Relationship Id="rId102" Type="http://schemas.openxmlformats.org/officeDocument/2006/relationships/hyperlink" Target="https://centuria.com.au/wp-content/uploads/2025/10/Sustainability-report_2025-v12.pdf" TargetMode="External"/><Relationship Id="rId5" Type="http://schemas.openxmlformats.org/officeDocument/2006/relationships/hyperlink" Target="https://centuria.com.au/industrial-reit/investor-centre/annual-results/fy25/" TargetMode="External"/><Relationship Id="rId90" Type="http://schemas.openxmlformats.org/officeDocument/2006/relationships/hyperlink" Target="https://centuria.com.au/centuria-capital/fy25/" TargetMode="External"/><Relationship Id="rId95" Type="http://schemas.openxmlformats.org/officeDocument/2006/relationships/hyperlink" Target="https://centuria.com.au/wp-content/uploads/2025/10/Sustainability-report_2025-v12.pdf" TargetMode="External"/><Relationship Id="rId22" Type="http://schemas.openxmlformats.org/officeDocument/2006/relationships/hyperlink" Target="https://centuria.com.au/wp-content/uploads/2023/10/CNI-Corporate-Governance-Statement-2023.pdf" TargetMode="External"/><Relationship Id="rId27" Type="http://schemas.openxmlformats.org/officeDocument/2006/relationships/hyperlink" Target="https://centuria.com.au/wp-content/uploads/2022/07/Centuria-Code-of-Conduct.pdf" TargetMode="External"/><Relationship Id="rId43" Type="http://schemas.openxmlformats.org/officeDocument/2006/relationships/hyperlink" Target="https://centuria.com.au/wp-content/uploads/2025/10/Sustainability-report_2025-v12.pdf" TargetMode="External"/><Relationship Id="rId48" Type="http://schemas.openxmlformats.org/officeDocument/2006/relationships/hyperlink" Target="https://centuria.com.au/centuria-capital/corporate/sustainability/" TargetMode="External"/><Relationship Id="rId64" Type="http://schemas.openxmlformats.org/officeDocument/2006/relationships/hyperlink" Target="https://centuria.com.au/centuria-capital/investor-centre/" TargetMode="External"/><Relationship Id="rId69" Type="http://schemas.openxmlformats.org/officeDocument/2006/relationships/hyperlink" Target="https://centuria.com.au/wp-content/uploads/2022/07/Centuria-Code-of-Conduct.pdf" TargetMode="External"/><Relationship Id="rId80" Type="http://schemas.openxmlformats.org/officeDocument/2006/relationships/hyperlink" Target="https://centuria.com.au/wp-content/uploads/2025/10/Sustainability-report_2025-v12.pdf" TargetMode="External"/><Relationship Id="rId85" Type="http://schemas.openxmlformats.org/officeDocument/2006/relationships/hyperlink" Target="https://centuria.com.au/wp-content/uploads/2025/10/Sustainability-report_2025-v12.pdf" TargetMode="External"/><Relationship Id="rId12" Type="http://schemas.openxmlformats.org/officeDocument/2006/relationships/hyperlink" Target="https://centuria.com.au/wp-content/uploads/2025/10/20251008-ESG-Policy.pdf" TargetMode="External"/><Relationship Id="rId17" Type="http://schemas.openxmlformats.org/officeDocument/2006/relationships/hyperlink" Target="https://centuria.com.au/centuria-capital/corporate/sustainability/esg-reporting-archive/" TargetMode="External"/><Relationship Id="rId33" Type="http://schemas.openxmlformats.org/officeDocument/2006/relationships/hyperlink" Target="https://centuria.com.au/centuria-capital/corporate/governance/" TargetMode="External"/><Relationship Id="rId38" Type="http://schemas.openxmlformats.org/officeDocument/2006/relationships/hyperlink" Target="https://www.nzx.com/announcements/455914" TargetMode="External"/><Relationship Id="rId59" Type="http://schemas.openxmlformats.org/officeDocument/2006/relationships/hyperlink" Target="https://centuria.com.au/centuria-capital/corporate/sustainability/" TargetMode="External"/><Relationship Id="rId103" Type="http://schemas.openxmlformats.org/officeDocument/2006/relationships/hyperlink" Target="https://centuria.com.au/wp-content/uploads/2025/10/Sustainability-report_2025-v12.pdf" TargetMode="External"/><Relationship Id="rId108" Type="http://schemas.openxmlformats.org/officeDocument/2006/relationships/hyperlink" Target="https://centuria.com.au/wp-content/uploads/2025/10/Sustainability-report_2025-v12.pdf" TargetMode="External"/><Relationship Id="rId54" Type="http://schemas.openxmlformats.org/officeDocument/2006/relationships/hyperlink" Target="https://centuria.com.au/centuria-capital/corporate/sustainability/" TargetMode="External"/><Relationship Id="rId70" Type="http://schemas.openxmlformats.org/officeDocument/2006/relationships/hyperlink" Target="https://centuria.com.au/wp-content/uploads/2022/09/Centuria-Supplier-Code-of-Conduct.pdf" TargetMode="External"/><Relationship Id="rId75" Type="http://schemas.openxmlformats.org/officeDocument/2006/relationships/hyperlink" Target="https://centuria.com.au/centuria-capital/corporate/sustainability/" TargetMode="External"/><Relationship Id="rId91" Type="http://schemas.openxmlformats.org/officeDocument/2006/relationships/hyperlink" Target="https://centuria.com.au/wp-content/uploads/2025/08/CNI_FY25_Annual_Financial_Report.pdf" TargetMode="External"/><Relationship Id="rId96" Type="http://schemas.openxmlformats.org/officeDocument/2006/relationships/hyperlink" Target="https://centuria.com.au/wp-content/uploads/2025/10/Sustainability-report_2025-v12.pdf" TargetMode="External"/><Relationship Id="rId1" Type="http://schemas.openxmlformats.org/officeDocument/2006/relationships/printerSettings" Target="../printerSettings/printerSettings3.bin"/><Relationship Id="rId6" Type="http://schemas.openxmlformats.org/officeDocument/2006/relationships/hyperlink" Target="https://centuria.com.au/wp-content/uploads/2020/01/Nomination-Remuneration-Committee-Charter.pdf" TargetMode="External"/><Relationship Id="rId15" Type="http://schemas.openxmlformats.org/officeDocument/2006/relationships/hyperlink" Target="https://centuria.com.au/wp-content/uploads/2023/08/Continuous-Disclosure-Policy-2022.pdf" TargetMode="External"/><Relationship Id="rId23" Type="http://schemas.openxmlformats.org/officeDocument/2006/relationships/hyperlink" Target="https://centuria.com.au/wp-content/uploads/2024/10/CIP-2024_Appendix_4G_and_Corporate_Governance_Statement.pdf" TargetMode="External"/><Relationship Id="rId28" Type="http://schemas.openxmlformats.org/officeDocument/2006/relationships/hyperlink" Target="https://centuria.com.au/wp-content/uploads/2023/10/CNI-Corporate-Governance-Statement-2023.pdf" TargetMode="External"/><Relationship Id="rId36" Type="http://schemas.openxmlformats.org/officeDocument/2006/relationships/hyperlink" Target="https://assetplusnz.co.nz/wp-content/uploads/2021/02/Annual-Report-2025.pdf" TargetMode="External"/><Relationship Id="rId49" Type="http://schemas.openxmlformats.org/officeDocument/2006/relationships/hyperlink" Target="https://centuria.com.au/centuria-capital/corporate/sustainability/" TargetMode="External"/><Relationship Id="rId57" Type="http://schemas.openxmlformats.org/officeDocument/2006/relationships/hyperlink" Target="https://centuria.com.au/centuria-capital/corporate/sustainability/" TargetMode="External"/><Relationship Id="rId106" Type="http://schemas.openxmlformats.org/officeDocument/2006/relationships/hyperlink" Target="https://centuria.com.au/wp-content/uploads/2025/10/Sustainability-report_2025-v12.pdf" TargetMode="External"/><Relationship Id="rId10" Type="http://schemas.openxmlformats.org/officeDocument/2006/relationships/hyperlink" Target="https://centuria.com.au/office-reit/investor-centre/annual-results/fy24/" TargetMode="External"/><Relationship Id="rId31" Type="http://schemas.openxmlformats.org/officeDocument/2006/relationships/hyperlink" Target="https://centuria.com.au/centuria-capital/corporate/board-of-directors/" TargetMode="External"/><Relationship Id="rId44" Type="http://schemas.openxmlformats.org/officeDocument/2006/relationships/hyperlink" Target="https://centuria.com.au/centuria-capital/corporate/sustainability/" TargetMode="External"/><Relationship Id="rId52" Type="http://schemas.openxmlformats.org/officeDocument/2006/relationships/hyperlink" Target="https://centuria.com.au/centuria-capital/corporate/sustainability/" TargetMode="External"/><Relationship Id="rId60" Type="http://schemas.openxmlformats.org/officeDocument/2006/relationships/hyperlink" Target="https://centuria.com.au/centuria-capital/corporate/sustainability/" TargetMode="External"/><Relationship Id="rId65" Type="http://schemas.openxmlformats.org/officeDocument/2006/relationships/hyperlink" Target="https://centuria.com.au/centuria-capital/investor-centre/" TargetMode="External"/><Relationship Id="rId73" Type="http://schemas.openxmlformats.org/officeDocument/2006/relationships/hyperlink" Target="https://centuria.com.au/wp-content/uploads/2025/08/COF_FY25_Financial_Report.pdf" TargetMode="External"/><Relationship Id="rId78" Type="http://schemas.openxmlformats.org/officeDocument/2006/relationships/hyperlink" Target="https://centuria.com.au/centuria-capital/corporate/sustainability/" TargetMode="External"/><Relationship Id="rId81" Type="http://schemas.openxmlformats.org/officeDocument/2006/relationships/hyperlink" Target="https://centuria.com.au/wp-content/uploads/2025/10/Sustainability-report_2025-v12.pdf" TargetMode="External"/><Relationship Id="rId86" Type="http://schemas.openxmlformats.org/officeDocument/2006/relationships/hyperlink" Target="https://centuria.com.au/wp-content/uploads/2025/10/Sustainability-report_2025-v12.pdf" TargetMode="External"/><Relationship Id="rId94" Type="http://schemas.openxmlformats.org/officeDocument/2006/relationships/hyperlink" Target="https://centuria.com.au/wp-content/uploads/2025/10/Sustainability-report_2025-v12.pdf" TargetMode="External"/><Relationship Id="rId99" Type="http://schemas.openxmlformats.org/officeDocument/2006/relationships/hyperlink" Target="https://centuria.com.au/wp-content/uploads/2025/10/Sustainability-report_2025-v12.pdf" TargetMode="External"/><Relationship Id="rId101" Type="http://schemas.openxmlformats.org/officeDocument/2006/relationships/hyperlink" Target="https://centuria.com.au/wp-content/uploads/2025/10/Sustainability-report_2025-v12.pdf" TargetMode="External"/><Relationship Id="rId4" Type="http://schemas.openxmlformats.org/officeDocument/2006/relationships/hyperlink" Target="https://centuria.com.au/office-reit/investor-centre/annual-results/fy25/" TargetMode="External"/><Relationship Id="rId9" Type="http://schemas.openxmlformats.org/officeDocument/2006/relationships/hyperlink" Target="https://centuria.com.au/centuria-capital/corporate/board-of-directors/" TargetMode="External"/><Relationship Id="rId13" Type="http://schemas.openxmlformats.org/officeDocument/2006/relationships/hyperlink" Target="https://centuria.com.au/wp-content/uploads/2022/07/Centuria-Code-of-Conduct.pdf" TargetMode="External"/><Relationship Id="rId18" Type="http://schemas.openxmlformats.org/officeDocument/2006/relationships/hyperlink" Target="https://centuria.com.au/wp-content/uploads/2023/07/ESG-Investment-Approach-%E2%80%93-Centuria-Office-REIT.pdf" TargetMode="External"/><Relationship Id="rId39" Type="http://schemas.openxmlformats.org/officeDocument/2006/relationships/hyperlink" Target="https://www.wgea.gov.au/data-statistics/data-explorer" TargetMode="External"/><Relationship Id="rId109" Type="http://schemas.openxmlformats.org/officeDocument/2006/relationships/hyperlink" Target="https://centuria.com.au/wp-content/uploads/2025/08/COF_FY25_Financial_Report.pdf" TargetMode="External"/><Relationship Id="rId34" Type="http://schemas.openxmlformats.org/officeDocument/2006/relationships/hyperlink" Target="https://centuria.com.au/centuria-capital/corporate/governance/" TargetMode="External"/><Relationship Id="rId50" Type="http://schemas.openxmlformats.org/officeDocument/2006/relationships/hyperlink" Target="https://centuria.com.au/centuria-capital/corporate/sustainability/" TargetMode="External"/><Relationship Id="rId55" Type="http://schemas.openxmlformats.org/officeDocument/2006/relationships/hyperlink" Target="https://centuria.com.au/centuria-capital/corporate/sustainability/" TargetMode="External"/><Relationship Id="rId76" Type="http://schemas.openxmlformats.org/officeDocument/2006/relationships/hyperlink" Target="https://centuria.com.au/centuria-capital/corporate/sustainability/" TargetMode="External"/><Relationship Id="rId97" Type="http://schemas.openxmlformats.org/officeDocument/2006/relationships/hyperlink" Target="https://centuria.com.au/wp-content/uploads/2025/10/Sustainability-report_2025-v12.pdf" TargetMode="External"/><Relationship Id="rId104" Type="http://schemas.openxmlformats.org/officeDocument/2006/relationships/hyperlink" Target="https://centuria.com.au/wp-content/uploads/2025/10/Sustainability-report_2025-v12.pdf" TargetMode="External"/><Relationship Id="rId7" Type="http://schemas.openxmlformats.org/officeDocument/2006/relationships/hyperlink" Target="https://centuria.com.au/wp-content/uploads/2022/07/Centuria-Code-of-Conduct.pdf" TargetMode="External"/><Relationship Id="rId71" Type="http://schemas.openxmlformats.org/officeDocument/2006/relationships/hyperlink" Target="https://centuria.com.au/wp-content/uploads/2022/07/Centuria-Code-of-Conduct.pdf" TargetMode="External"/><Relationship Id="rId92" Type="http://schemas.openxmlformats.org/officeDocument/2006/relationships/hyperlink" Target="https://centuria.com.au/industrial-reit/investor-centre/" TargetMode="External"/><Relationship Id="rId2" Type="http://schemas.openxmlformats.org/officeDocument/2006/relationships/hyperlink" Target="https://centuria.com.au/centuria-capital/working-with-us/" TargetMode="External"/><Relationship Id="rId29" Type="http://schemas.openxmlformats.org/officeDocument/2006/relationships/hyperlink" Target="https://centuria.com.au/wp-content/uploads/2024/10/COF-2024_Appendix_4G_and_Corporate_Governance_Statement.pdf" TargetMode="External"/><Relationship Id="rId24" Type="http://schemas.openxmlformats.org/officeDocument/2006/relationships/hyperlink" Target="https://centuria.com.au/wp-content/uploads/2024/10/COF-2024_Appendix_4G_and_Corporate_Governance_Statement.pdf" TargetMode="External"/><Relationship Id="rId40" Type="http://schemas.openxmlformats.org/officeDocument/2006/relationships/hyperlink" Target="https://centuria.com.au/centuria-capital/fy25/" TargetMode="External"/><Relationship Id="rId45" Type="http://schemas.openxmlformats.org/officeDocument/2006/relationships/hyperlink" Target="https://centuria.com.au/wp-content/uploads/2025/10/2025-Climate-related-disclosures_FINAL.pdf" TargetMode="External"/><Relationship Id="rId66" Type="http://schemas.openxmlformats.org/officeDocument/2006/relationships/hyperlink" Target="https://centuria.com.au/centuria-capital/investor-centre/" TargetMode="External"/><Relationship Id="rId87" Type="http://schemas.openxmlformats.org/officeDocument/2006/relationships/hyperlink" Target="https://centuria.com.au/wp-content/uploads/2025/10/Sustainability-report_2025-v12.pdf" TargetMode="External"/><Relationship Id="rId110" Type="http://schemas.openxmlformats.org/officeDocument/2006/relationships/hyperlink" Target="https://centuria.com.au/wp-content/uploads/2025/10/Sustainability-report_2025-v12.pdf" TargetMode="External"/><Relationship Id="rId61" Type="http://schemas.openxmlformats.org/officeDocument/2006/relationships/hyperlink" Target="https://centuria.com.au/centuria-capital/corporate/sustainability/" TargetMode="External"/><Relationship Id="rId82" Type="http://schemas.openxmlformats.org/officeDocument/2006/relationships/hyperlink" Target="https://centuria.com.au/wp-content/uploads/2025/10/Sustainability-report_2025-v12.pdf" TargetMode="External"/><Relationship Id="rId19" Type="http://schemas.openxmlformats.org/officeDocument/2006/relationships/hyperlink" Target="https://centuria.com.au/wp-content/uploads/2020/03/CIP-Constitution-31-January-2018.pdf" TargetMode="External"/><Relationship Id="rId14" Type="http://schemas.openxmlformats.org/officeDocument/2006/relationships/hyperlink" Target="https://centuria.com.au/wp-content/uploads/2023/10/CNI-Corporate-Governance-Statement-2023.pdf" TargetMode="External"/><Relationship Id="rId30" Type="http://schemas.openxmlformats.org/officeDocument/2006/relationships/hyperlink" Target="https://centuria.com.au/wp-content/uploads/2024/10/CIP-2024_Appendix_4G_and_Corporate_Governance_Statement.pdf" TargetMode="External"/><Relationship Id="rId35" Type="http://schemas.openxmlformats.org/officeDocument/2006/relationships/hyperlink" Target="https://www.nzx.com/announcements/455914" TargetMode="External"/><Relationship Id="rId56" Type="http://schemas.openxmlformats.org/officeDocument/2006/relationships/hyperlink" Target="https://centuria.com.au/centuria-capital/corporate/sustainability/" TargetMode="External"/><Relationship Id="rId77" Type="http://schemas.openxmlformats.org/officeDocument/2006/relationships/hyperlink" Target="https://centuria.com.au/wp-content/uploads/2022/09/Centuria-Supplier-Code-of-Conduct.pdf" TargetMode="External"/><Relationship Id="rId100" Type="http://schemas.openxmlformats.org/officeDocument/2006/relationships/hyperlink" Target="https://centuria.com.au/wp-content/uploads/2025/10/Sustainability-report_2025-v12.pdf" TargetMode="External"/><Relationship Id="rId105" Type="http://schemas.openxmlformats.org/officeDocument/2006/relationships/hyperlink" Target="https://centuria.com.au/wp-content/uploads/2025/10/Sustainability-report_2025-v12.pdf" TargetMode="External"/><Relationship Id="rId8" Type="http://schemas.openxmlformats.org/officeDocument/2006/relationships/hyperlink" Target="https://centuria.com.au/wp-content/uploads/2023/10/CNI-Corporate-Governance-Statement-2023.pdf" TargetMode="External"/><Relationship Id="rId51" Type="http://schemas.openxmlformats.org/officeDocument/2006/relationships/hyperlink" Target="https://centuria.com.au/centuria-capital/corporate/sustainability/" TargetMode="External"/><Relationship Id="rId72" Type="http://schemas.openxmlformats.org/officeDocument/2006/relationships/hyperlink" Target="https://centuria.com.au/wp-content/uploads/2023/10/CNI-Corporate-Governance-Statement-2023.pdf" TargetMode="External"/><Relationship Id="rId93" Type="http://schemas.openxmlformats.org/officeDocument/2006/relationships/hyperlink" Target="https://centuria.com.au/wp-content/uploads/2025/08/COF_FY25_Financial_Report.pdf" TargetMode="External"/><Relationship Id="rId98" Type="http://schemas.openxmlformats.org/officeDocument/2006/relationships/hyperlink" Target="https://centuria.com.au/wp-content/uploads/2025/10/Sustainability-report_2025-v12.pdf" TargetMode="External"/><Relationship Id="rId3" Type="http://schemas.openxmlformats.org/officeDocument/2006/relationships/hyperlink" Target="https://centuria.com.au/" TargetMode="External"/><Relationship Id="rId25" Type="http://schemas.openxmlformats.org/officeDocument/2006/relationships/hyperlink" Target="https://centuria.com.au/centuria-capital/corporate/sustainability/target-2035/" TargetMode="External"/><Relationship Id="rId46" Type="http://schemas.openxmlformats.org/officeDocument/2006/relationships/hyperlink" Target="https://centuria.com.au/wp-content/uploads/2025/10/Sustainability-report_2025-v12.pdf" TargetMode="External"/><Relationship Id="rId67" Type="http://schemas.openxmlformats.org/officeDocument/2006/relationships/hyperlink" Target="https://centuria.com.au/wp-content/uploads/2025/10/2025-CNI-Annual-Report.pdf" TargetMode="External"/><Relationship Id="rId20" Type="http://schemas.openxmlformats.org/officeDocument/2006/relationships/hyperlink" Target="https://centuria.com.au/wp-content/uploads/2022/09/Centuria-Supplier-Code-of-Conduct.pdf" TargetMode="External"/><Relationship Id="rId41" Type="http://schemas.openxmlformats.org/officeDocument/2006/relationships/hyperlink" Target="https://centuria.com.au/wp-content/uploads/2025/10/Sustainability-report_2025-v12.pdf" TargetMode="External"/><Relationship Id="rId62" Type="http://schemas.openxmlformats.org/officeDocument/2006/relationships/hyperlink" Target="https://centuria.com.au/centuria-capital/corporate/sustainability/" TargetMode="External"/><Relationship Id="rId83" Type="http://schemas.openxmlformats.org/officeDocument/2006/relationships/hyperlink" Target="https://centuria.com.au/centuria-capital/fy25/" TargetMode="External"/><Relationship Id="rId88" Type="http://schemas.openxmlformats.org/officeDocument/2006/relationships/hyperlink" Target="https://centuria.com.au/wp-content/uploads/2025/10/Sustainability-report_2025-v12.pdf" TargetMode="External"/><Relationship Id="rId11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D12A-3CEB-A64F-8221-0A451F02A6B3}">
  <dimension ref="A42:I64"/>
  <sheetViews>
    <sheetView showGridLines="0" tabSelected="1" zoomScale="59" zoomScaleNormal="85" workbookViewId="0">
      <selection activeCell="F35" sqref="F35"/>
    </sheetView>
  </sheetViews>
  <sheetFormatPr defaultColWidth="11" defaultRowHeight="14.1"/>
  <cols>
    <col min="1" max="1" width="4" customWidth="1"/>
    <col min="2" max="2" width="165.5" customWidth="1"/>
    <col min="3" max="3" width="4.625" customWidth="1"/>
  </cols>
  <sheetData>
    <row r="42" spans="1:3">
      <c r="A42" s="9"/>
      <c r="B42" s="9"/>
      <c r="C42" s="9"/>
    </row>
    <row r="43" spans="1:3">
      <c r="A43" s="9"/>
      <c r="B43" s="9"/>
      <c r="C43" s="9"/>
    </row>
    <row r="44" spans="1:3">
      <c r="A44" s="9"/>
      <c r="B44" s="9"/>
      <c r="C44" s="9"/>
    </row>
    <row r="45" spans="1:3">
      <c r="A45" s="9"/>
      <c r="B45" s="9"/>
      <c r="C45" s="9"/>
    </row>
    <row r="46" spans="1:3">
      <c r="A46" s="9"/>
      <c r="B46" s="9"/>
      <c r="C46" s="9"/>
    </row>
    <row r="47" spans="1:3">
      <c r="A47" s="9"/>
      <c r="B47" s="9"/>
      <c r="C47" s="9"/>
    </row>
    <row r="48" spans="1:3">
      <c r="A48" s="9"/>
      <c r="B48" s="9"/>
      <c r="C48" s="9"/>
    </row>
    <row r="49" spans="1:9">
      <c r="A49" s="9"/>
      <c r="B49" s="9"/>
      <c r="C49" s="9"/>
    </row>
    <row r="50" spans="1:9">
      <c r="A50" s="9"/>
      <c r="B50" s="9"/>
      <c r="C50" s="9"/>
    </row>
    <row r="51" spans="1:9">
      <c r="A51" s="9"/>
      <c r="B51" s="9"/>
      <c r="C51" s="9"/>
    </row>
    <row r="52" spans="1:9">
      <c r="A52" s="9"/>
      <c r="B52" s="9"/>
      <c r="C52" s="9"/>
    </row>
    <row r="53" spans="1:9">
      <c r="A53" s="9"/>
      <c r="B53" s="9"/>
      <c r="C53" s="9"/>
    </row>
    <row r="54" spans="1:9">
      <c r="A54" s="9"/>
      <c r="B54" s="9"/>
      <c r="C54" s="9"/>
    </row>
    <row r="55" spans="1:9">
      <c r="A55" s="9"/>
      <c r="B55" s="9"/>
      <c r="C55" s="9"/>
    </row>
    <row r="56" spans="1:9">
      <c r="A56" s="9"/>
      <c r="B56" s="9"/>
      <c r="C56" s="9"/>
    </row>
    <row r="57" spans="1:9">
      <c r="A57" s="9"/>
      <c r="B57" s="9"/>
      <c r="C57" s="9"/>
    </row>
    <row r="58" spans="1:9">
      <c r="A58" s="9"/>
      <c r="B58" s="9"/>
      <c r="C58" s="9"/>
    </row>
    <row r="59" spans="1:9">
      <c r="A59" s="9"/>
      <c r="B59" s="9"/>
      <c r="C59" s="9"/>
    </row>
    <row r="60" spans="1:9">
      <c r="A60" s="9"/>
      <c r="B60" s="9"/>
      <c r="C60" s="9"/>
    </row>
    <row r="61" spans="1:9">
      <c r="A61" s="62"/>
      <c r="B61" s="62"/>
      <c r="C61" s="62"/>
    </row>
    <row r="62" spans="1:9" ht="20.100000000000001">
      <c r="A62" s="62"/>
      <c r="B62" s="99" t="s">
        <v>0</v>
      </c>
      <c r="C62" s="99"/>
      <c r="D62" s="97"/>
      <c r="E62" s="97"/>
      <c r="F62" s="97"/>
      <c r="G62" s="97"/>
      <c r="H62" s="97"/>
      <c r="I62" s="97"/>
    </row>
    <row r="63" spans="1:9" ht="314.10000000000002">
      <c r="A63" s="62"/>
      <c r="B63" s="100" t="s">
        <v>1</v>
      </c>
      <c r="C63" s="101"/>
      <c r="D63" s="98"/>
      <c r="E63" s="98"/>
      <c r="F63" s="98"/>
      <c r="G63" s="98"/>
      <c r="H63" s="98"/>
      <c r="I63" s="98"/>
    </row>
    <row r="64" spans="1:9">
      <c r="A64" s="62"/>
      <c r="B64" s="62"/>
      <c r="C64" s="62"/>
    </row>
  </sheetData>
  <customSheetViews>
    <customSheetView guid="{3E5F9D84-E9ED-3940-BED6-2C43C5D124BE}" showGridLines="0">
      <selection activeCell="E40" sqref="E40"/>
      <pageMargins left="0" right="0" top="0" bottom="0" header="0" footer="0"/>
    </customSheetView>
  </customSheetView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3CAEA-3A7C-4FC6-AFDC-275EE69801E8}">
  <dimension ref="B3:R234"/>
  <sheetViews>
    <sheetView zoomScale="85" zoomScaleNormal="85" workbookViewId="0">
      <selection activeCell="N94" sqref="N94"/>
    </sheetView>
  </sheetViews>
  <sheetFormatPr defaultColWidth="8.625" defaultRowHeight="14.1"/>
  <cols>
    <col min="2" max="2" width="32" customWidth="1"/>
    <col min="3" max="3" width="15.625" bestFit="1" customWidth="1"/>
    <col min="15" max="15" width="21.125" customWidth="1"/>
  </cols>
  <sheetData>
    <row r="3" spans="2:17">
      <c r="B3" t="s">
        <v>259</v>
      </c>
      <c r="C3" t="s">
        <v>452</v>
      </c>
      <c r="O3" t="s">
        <v>308</v>
      </c>
      <c r="P3" t="s">
        <v>260</v>
      </c>
      <c r="Q3" t="s">
        <v>452</v>
      </c>
    </row>
    <row r="4" spans="2:17">
      <c r="B4" t="s">
        <v>264</v>
      </c>
      <c r="O4" t="s">
        <v>453</v>
      </c>
      <c r="P4" t="s">
        <v>272</v>
      </c>
      <c r="Q4" s="22">
        <v>49822.700183407462</v>
      </c>
    </row>
    <row r="5" spans="2:17">
      <c r="B5" t="s">
        <v>265</v>
      </c>
      <c r="C5" s="6">
        <v>2333</v>
      </c>
      <c r="O5" t="s">
        <v>388</v>
      </c>
      <c r="P5" t="s">
        <v>272</v>
      </c>
      <c r="Q5" s="5">
        <v>4056</v>
      </c>
    </row>
    <row r="6" spans="2:17">
      <c r="B6" t="s">
        <v>267</v>
      </c>
      <c r="C6" s="6">
        <v>25006</v>
      </c>
      <c r="Q6" s="6"/>
    </row>
    <row r="7" spans="2:17">
      <c r="C7" s="6"/>
    </row>
    <row r="8" spans="2:17">
      <c r="D8" s="20"/>
    </row>
    <row r="25" spans="2:3">
      <c r="B25" s="2" t="s">
        <v>454</v>
      </c>
    </row>
    <row r="26" spans="2:3">
      <c r="B26" s="2" t="s">
        <v>455</v>
      </c>
    </row>
    <row r="29" spans="2:3">
      <c r="B29" t="s">
        <v>259</v>
      </c>
      <c r="C29" t="s">
        <v>452</v>
      </c>
    </row>
    <row r="30" spans="2:3">
      <c r="B30" t="s">
        <v>264</v>
      </c>
    </row>
    <row r="31" spans="2:3">
      <c r="B31" t="s">
        <v>265</v>
      </c>
      <c r="C31" s="6">
        <v>2333</v>
      </c>
    </row>
    <row r="32" spans="2:3">
      <c r="B32" t="s">
        <v>267</v>
      </c>
      <c r="C32" s="6">
        <v>25006</v>
      </c>
    </row>
    <row r="33" spans="2:5">
      <c r="B33" t="s">
        <v>268</v>
      </c>
      <c r="C33" s="6">
        <v>27339</v>
      </c>
    </row>
    <row r="34" spans="2:5">
      <c r="B34" t="s">
        <v>269</v>
      </c>
      <c r="C34" s="20">
        <v>18.66844207723036</v>
      </c>
    </row>
    <row r="35" spans="2:5">
      <c r="B35" t="s">
        <v>198</v>
      </c>
    </row>
    <row r="36" spans="2:5">
      <c r="B36" t="s">
        <v>271</v>
      </c>
      <c r="C36" s="6">
        <v>54046.357955489402</v>
      </c>
    </row>
    <row r="37" spans="2:5">
      <c r="B37" t="s">
        <v>274</v>
      </c>
    </row>
    <row r="38" spans="2:5">
      <c r="B38" t="s">
        <v>275</v>
      </c>
      <c r="C38" s="6">
        <v>651689</v>
      </c>
    </row>
    <row r="39" spans="2:5">
      <c r="B39" t="s">
        <v>283</v>
      </c>
      <c r="C39" s="26">
        <v>0.44500597493939703</v>
      </c>
    </row>
    <row r="40" spans="2:5">
      <c r="B40" t="s">
        <v>285</v>
      </c>
      <c r="C40" s="6">
        <v>6982</v>
      </c>
    </row>
    <row r="41" spans="2:5">
      <c r="B41" t="s">
        <v>346</v>
      </c>
      <c r="C41" s="6">
        <v>5184</v>
      </c>
    </row>
    <row r="42" spans="2:5">
      <c r="B42" t="s">
        <v>288</v>
      </c>
      <c r="C42" s="6">
        <v>1798</v>
      </c>
    </row>
    <row r="43" spans="2:5">
      <c r="B43" t="s">
        <v>288</v>
      </c>
      <c r="C43" s="12">
        <v>0.2575193354339731</v>
      </c>
    </row>
    <row r="45" spans="2:5">
      <c r="E45" s="2" t="s">
        <v>456</v>
      </c>
    </row>
    <row r="51" spans="2:4">
      <c r="B51" s="8" t="s">
        <v>308</v>
      </c>
      <c r="C51" s="8"/>
      <c r="D51" s="8"/>
    </row>
    <row r="52" spans="2:4">
      <c r="B52" s="8" t="s">
        <v>457</v>
      </c>
      <c r="C52" s="8" t="s">
        <v>260</v>
      </c>
      <c r="D52" s="8" t="s">
        <v>452</v>
      </c>
    </row>
    <row r="53" spans="2:4">
      <c r="B53" t="s">
        <v>309</v>
      </c>
      <c r="C53" t="s">
        <v>272</v>
      </c>
      <c r="D53" s="23">
        <v>11999.295277777777</v>
      </c>
    </row>
    <row r="54" spans="2:4">
      <c r="B54" t="s">
        <v>311</v>
      </c>
      <c r="C54" t="s">
        <v>272</v>
      </c>
      <c r="D54" s="23">
        <v>380.0486777116476</v>
      </c>
    </row>
    <row r="55" spans="2:4">
      <c r="B55" t="s">
        <v>313</v>
      </c>
      <c r="C55" t="s">
        <v>272</v>
      </c>
      <c r="D55" s="23">
        <v>40789.646999999997</v>
      </c>
    </row>
    <row r="56" spans="2:4">
      <c r="B56" s="11" t="s">
        <v>316</v>
      </c>
      <c r="C56" t="s">
        <v>272</v>
      </c>
      <c r="D56" s="25">
        <v>709.93100000000004</v>
      </c>
    </row>
    <row r="68" spans="2:5">
      <c r="E68" s="2" t="s">
        <v>458</v>
      </c>
    </row>
    <row r="73" spans="2:5">
      <c r="B73" s="8" t="s">
        <v>322</v>
      </c>
      <c r="C73" s="8"/>
      <c r="D73" s="8"/>
    </row>
    <row r="74" spans="2:5">
      <c r="B74" s="8" t="s">
        <v>459</v>
      </c>
      <c r="C74" s="8" t="s">
        <v>260</v>
      </c>
      <c r="D74" s="8" t="s">
        <v>452</v>
      </c>
    </row>
    <row r="75" spans="2:5">
      <c r="B75" s="8"/>
      <c r="C75" s="8"/>
      <c r="D75" s="8"/>
    </row>
    <row r="76" spans="2:5">
      <c r="B76" t="s">
        <v>460</v>
      </c>
      <c r="C76" t="s">
        <v>272</v>
      </c>
      <c r="D76" s="19">
        <v>2718.9780000000001</v>
      </c>
    </row>
    <row r="77" spans="2:5">
      <c r="B77" t="s">
        <v>323</v>
      </c>
      <c r="C77" t="s">
        <v>272</v>
      </c>
      <c r="D77" s="19">
        <v>819.34400000000005</v>
      </c>
    </row>
    <row r="78" spans="2:5">
      <c r="B78" t="s">
        <v>316</v>
      </c>
      <c r="C78" t="s">
        <v>272</v>
      </c>
      <c r="D78" s="19">
        <v>710</v>
      </c>
    </row>
    <row r="79" spans="2:5">
      <c r="B79" t="s">
        <v>325</v>
      </c>
      <c r="C79" t="s">
        <v>272</v>
      </c>
      <c r="D79" s="19">
        <v>109</v>
      </c>
    </row>
    <row r="96" spans="4:15">
      <c r="D96" s="19"/>
      <c r="O96" s="2" t="s">
        <v>405</v>
      </c>
    </row>
    <row r="97" spans="2:17">
      <c r="D97" s="6"/>
      <c r="O97" s="8" t="s">
        <v>461</v>
      </c>
      <c r="P97" s="8" t="s">
        <v>260</v>
      </c>
      <c r="Q97" s="8" t="s">
        <v>452</v>
      </c>
    </row>
    <row r="98" spans="2:17">
      <c r="B98" s="2" t="s">
        <v>462</v>
      </c>
      <c r="C98" s="2" t="s">
        <v>260</v>
      </c>
      <c r="D98" s="2" t="s">
        <v>452</v>
      </c>
      <c r="O98" t="s">
        <v>309</v>
      </c>
      <c r="P98" t="s">
        <v>272</v>
      </c>
      <c r="Q98" s="19">
        <v>4044.64</v>
      </c>
    </row>
    <row r="99" spans="2:17">
      <c r="B99" t="s">
        <v>323</v>
      </c>
      <c r="C99" t="s">
        <v>272</v>
      </c>
      <c r="D99" s="19">
        <v>675.01400000000001</v>
      </c>
      <c r="O99" t="s">
        <v>311</v>
      </c>
      <c r="P99" t="s">
        <v>272</v>
      </c>
      <c r="Q99" s="19">
        <v>242.761</v>
      </c>
    </row>
    <row r="100" spans="2:17">
      <c r="B100" t="s">
        <v>316</v>
      </c>
      <c r="C100" t="s">
        <v>272</v>
      </c>
      <c r="D100" s="19">
        <v>579.41999999999996</v>
      </c>
      <c r="O100" s="11" t="s">
        <v>313</v>
      </c>
      <c r="P100" s="11" t="s">
        <v>272</v>
      </c>
      <c r="Q100" s="22">
        <v>11206.3320625</v>
      </c>
    </row>
    <row r="101" spans="2:17">
      <c r="B101" t="s">
        <v>325</v>
      </c>
      <c r="C101" t="s">
        <v>272</v>
      </c>
      <c r="D101" s="19">
        <v>95.594999999999999</v>
      </c>
      <c r="O101" t="s">
        <v>316</v>
      </c>
      <c r="P101" t="s">
        <v>272</v>
      </c>
      <c r="Q101" s="19">
        <v>579.41999999999996</v>
      </c>
    </row>
    <row r="118" spans="2:4">
      <c r="D118" s="19"/>
    </row>
    <row r="119" spans="2:4">
      <c r="D119" s="10"/>
    </row>
    <row r="120" spans="2:4">
      <c r="B120" s="2" t="s">
        <v>322</v>
      </c>
      <c r="C120" s="2" t="s">
        <v>260</v>
      </c>
      <c r="D120" s="2" t="s">
        <v>452</v>
      </c>
    </row>
    <row r="121" spans="2:4">
      <c r="B121" t="s">
        <v>460</v>
      </c>
      <c r="C121" t="s">
        <v>272</v>
      </c>
      <c r="D121" s="19">
        <v>2718.9780000000001</v>
      </c>
    </row>
    <row r="122" spans="2:4">
      <c r="B122" t="s">
        <v>323</v>
      </c>
      <c r="C122" t="s">
        <v>272</v>
      </c>
      <c r="D122" s="19">
        <v>144.33008999999998</v>
      </c>
    </row>
    <row r="123" spans="2:4">
      <c r="B123" t="s">
        <v>316</v>
      </c>
      <c r="C123" t="s">
        <v>272</v>
      </c>
      <c r="D123" s="19">
        <v>130.51113000000001</v>
      </c>
    </row>
    <row r="124" spans="2:4">
      <c r="B124" t="s">
        <v>325</v>
      </c>
      <c r="C124" t="s">
        <v>272</v>
      </c>
      <c r="D124" s="19">
        <v>13.818959999999999</v>
      </c>
    </row>
    <row r="134" spans="2:18">
      <c r="O134" s="2" t="s">
        <v>463</v>
      </c>
    </row>
    <row r="135" spans="2:18">
      <c r="O135" s="8" t="s">
        <v>198</v>
      </c>
      <c r="P135" s="8" t="s">
        <v>260</v>
      </c>
      <c r="Q135" s="8" t="s">
        <v>452</v>
      </c>
    </row>
    <row r="136" spans="2:18">
      <c r="O136" t="s">
        <v>309</v>
      </c>
      <c r="P136" t="s">
        <v>272</v>
      </c>
      <c r="Q136" s="19">
        <v>6847.6766456958194</v>
      </c>
    </row>
    <row r="137" spans="2:18">
      <c r="O137" t="s">
        <v>311</v>
      </c>
      <c r="P137" t="s">
        <v>272</v>
      </c>
      <c r="Q137" s="19">
        <v>137.28767771164758</v>
      </c>
    </row>
    <row r="138" spans="2:18">
      <c r="O138" s="11" t="s">
        <v>313</v>
      </c>
      <c r="P138" s="11" t="s">
        <v>272</v>
      </c>
      <c r="Q138" s="22">
        <v>26801.507797499999</v>
      </c>
    </row>
    <row r="139" spans="2:18">
      <c r="O139" t="s">
        <v>316</v>
      </c>
      <c r="P139" t="s">
        <v>272</v>
      </c>
      <c r="Q139" s="19">
        <v>130.51113000000001</v>
      </c>
    </row>
    <row r="140" spans="2:18">
      <c r="B140" s="2" t="s">
        <v>464</v>
      </c>
      <c r="Q140" s="19">
        <f>SUM(Q136:Q139)</f>
        <v>33916.983250907462</v>
      </c>
      <c r="R140" s="7">
        <f>Q139/Q140</f>
        <v>3.8479580873840877E-3</v>
      </c>
    </row>
    <row r="141" spans="2:18">
      <c r="B141" s="8" t="s">
        <v>308</v>
      </c>
      <c r="C141" s="8" t="s">
        <v>260</v>
      </c>
      <c r="D141" s="8" t="s">
        <v>452</v>
      </c>
    </row>
    <row r="142" spans="2:18">
      <c r="B142" t="s">
        <v>309</v>
      </c>
      <c r="C142" t="s">
        <v>272</v>
      </c>
      <c r="D142" s="5">
        <v>1106.9786111111111</v>
      </c>
    </row>
    <row r="143" spans="2:18">
      <c r="B143" t="s">
        <v>313</v>
      </c>
      <c r="C143" t="s">
        <v>272</v>
      </c>
      <c r="D143" s="5">
        <v>2989.13</v>
      </c>
    </row>
    <row r="170" spans="2:4">
      <c r="B170" t="s">
        <v>465</v>
      </c>
    </row>
    <row r="171" spans="2:4">
      <c r="B171" s="8" t="s">
        <v>344</v>
      </c>
      <c r="C171" s="8" t="s">
        <v>260</v>
      </c>
      <c r="D171" s="8" t="s">
        <v>452</v>
      </c>
    </row>
    <row r="172" spans="2:4">
      <c r="B172" t="s">
        <v>346</v>
      </c>
      <c r="C172" t="s">
        <v>286</v>
      </c>
      <c r="D172" s="19">
        <v>43.271710000000013</v>
      </c>
    </row>
    <row r="173" spans="2:4">
      <c r="B173" t="s">
        <v>288</v>
      </c>
      <c r="C173" t="s">
        <v>286</v>
      </c>
      <c r="D173" s="19">
        <v>78</v>
      </c>
    </row>
    <row r="204" spans="2:3">
      <c r="B204" t="s">
        <v>392</v>
      </c>
      <c r="C204" t="s">
        <v>452</v>
      </c>
    </row>
    <row r="205" spans="2:3">
      <c r="B205" t="s">
        <v>393</v>
      </c>
      <c r="C205">
        <v>0.45</v>
      </c>
    </row>
    <row r="206" spans="2:3">
      <c r="B206" t="s">
        <v>394</v>
      </c>
      <c r="C206">
        <v>0.55000000000000004</v>
      </c>
    </row>
    <row r="228" spans="2:4">
      <c r="B228" s="15" t="s">
        <v>466</v>
      </c>
      <c r="C228" s="15" t="s">
        <v>467</v>
      </c>
      <c r="D228" s="16" t="s">
        <v>452</v>
      </c>
    </row>
    <row r="229" spans="2:4">
      <c r="B229" s="11" t="s">
        <v>383</v>
      </c>
      <c r="C229" t="s">
        <v>468</v>
      </c>
      <c r="D229">
        <v>167</v>
      </c>
    </row>
    <row r="230" spans="2:4">
      <c r="B230" s="11" t="s">
        <v>383</v>
      </c>
      <c r="C230" t="s">
        <v>469</v>
      </c>
      <c r="D230">
        <v>20</v>
      </c>
    </row>
    <row r="231" spans="2:4">
      <c r="B231" s="11" t="s">
        <v>383</v>
      </c>
      <c r="C231" t="s">
        <v>470</v>
      </c>
      <c r="D231">
        <v>28</v>
      </c>
    </row>
    <row r="232" spans="2:4">
      <c r="B232" s="11" t="s">
        <v>383</v>
      </c>
      <c r="C232" t="s">
        <v>471</v>
      </c>
      <c r="D232">
        <v>69</v>
      </c>
    </row>
    <row r="233" spans="2:4">
      <c r="B233" t="s">
        <v>388</v>
      </c>
      <c r="C233" t="s">
        <v>472</v>
      </c>
      <c r="D233" s="2">
        <v>39</v>
      </c>
    </row>
    <row r="234" spans="2:4">
      <c r="B234" t="s">
        <v>473</v>
      </c>
      <c r="C234" t="s">
        <v>474</v>
      </c>
      <c r="D234" s="2">
        <v>92</v>
      </c>
    </row>
  </sheetData>
  <customSheetViews>
    <customSheetView guid="{3E5F9D84-E9ED-3940-BED6-2C43C5D124BE}" scale="85" state="hidden">
      <selection activeCell="N94" sqref="N94"/>
      <pageMargins left="0" right="0" top="0" bottom="0" header="0" footer="0"/>
      <pageSetup orientation="portrait" r:id="rId1"/>
    </customSheetView>
  </customSheetView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8C43-EEC1-40C2-B0AB-B106BB92274A}">
  <dimension ref="A1:R103"/>
  <sheetViews>
    <sheetView showGridLines="0" zoomScale="70" zoomScaleNormal="70" workbookViewId="0">
      <pane ySplit="3" topLeftCell="A11" activePane="bottomLeft" state="frozen"/>
      <selection pane="bottomLeft" activeCell="B18" sqref="B18:I18"/>
    </sheetView>
  </sheetViews>
  <sheetFormatPr defaultColWidth="30.5" defaultRowHeight="14.1"/>
  <cols>
    <col min="1" max="1" width="4.5" style="28" customWidth="1"/>
    <col min="2" max="2" width="19.875" style="27" customWidth="1"/>
    <col min="3" max="3" width="19.875" style="28" customWidth="1"/>
    <col min="4" max="4" width="18.5" style="28" customWidth="1"/>
    <col min="5" max="9" width="19.875" style="28" customWidth="1"/>
    <col min="10" max="10" width="10.375" style="28" customWidth="1"/>
    <col min="11" max="13" width="26.625" style="28" customWidth="1"/>
    <col min="14" max="14" width="62.625" style="28" customWidth="1"/>
    <col min="15" max="16384" width="30.5" style="28"/>
  </cols>
  <sheetData>
    <row r="1" spans="1:18" ht="50.1" customHeight="1">
      <c r="A1" s="156"/>
      <c r="B1" s="160"/>
      <c r="C1" s="156"/>
      <c r="D1" s="156"/>
      <c r="E1" s="156"/>
      <c r="F1" s="156"/>
      <c r="G1" s="156"/>
      <c r="H1" s="156"/>
      <c r="I1" s="156"/>
      <c r="J1" s="156"/>
    </row>
    <row r="2" spans="1:18" ht="60.95" customHeight="1">
      <c r="A2" s="156"/>
      <c r="B2" s="157"/>
      <c r="C2" s="156"/>
      <c r="D2" s="156"/>
      <c r="E2" s="156"/>
      <c r="F2" s="156"/>
      <c r="G2" s="156"/>
      <c r="H2" s="156"/>
      <c r="I2" s="156"/>
      <c r="J2" s="156"/>
    </row>
    <row r="3" spans="1:18" ht="60.95" customHeight="1">
      <c r="A3" s="156"/>
      <c r="B3" s="309" t="s">
        <v>2</v>
      </c>
      <c r="C3" s="309"/>
      <c r="D3" s="309"/>
      <c r="E3" s="309"/>
      <c r="F3" s="309"/>
      <c r="G3" s="309"/>
      <c r="H3" s="309"/>
      <c r="I3" s="309"/>
      <c r="J3" s="156"/>
    </row>
    <row r="4" spans="1:18" ht="41.1" customHeight="1">
      <c r="A4" s="156"/>
      <c r="B4" s="163"/>
      <c r="C4" s="156"/>
      <c r="D4" s="156"/>
      <c r="E4" s="156"/>
      <c r="F4" s="156"/>
      <c r="G4" s="156"/>
      <c r="H4" s="156"/>
      <c r="I4" s="156"/>
      <c r="J4" s="156"/>
    </row>
    <row r="5" spans="1:18" ht="64.349999999999994" customHeight="1">
      <c r="A5" s="156"/>
      <c r="B5" s="311" t="s">
        <v>3</v>
      </c>
      <c r="C5" s="311"/>
      <c r="D5" s="311"/>
      <c r="E5" s="157"/>
      <c r="F5" s="157"/>
      <c r="G5" s="157"/>
      <c r="H5" s="157"/>
      <c r="I5" s="157"/>
      <c r="J5" s="156"/>
    </row>
    <row r="6" spans="1:18" s="29" customFormat="1" ht="15.95" customHeight="1">
      <c r="A6" s="164"/>
      <c r="B6" s="311"/>
      <c r="C6" s="311"/>
      <c r="D6" s="311"/>
      <c r="E6" s="164"/>
      <c r="F6" s="164"/>
      <c r="G6" s="164"/>
      <c r="H6" s="164"/>
      <c r="I6" s="164"/>
      <c r="J6" s="164"/>
    </row>
    <row r="7" spans="1:18" s="161" customFormat="1" ht="82.35" customHeight="1">
      <c r="A7" s="164"/>
      <c r="B7" s="311"/>
      <c r="C7" s="311"/>
      <c r="D7" s="311"/>
      <c r="E7" s="165"/>
      <c r="F7" s="165"/>
      <c r="G7" s="164"/>
      <c r="H7" s="165"/>
      <c r="I7" s="165"/>
      <c r="J7" s="164"/>
    </row>
    <row r="8" spans="1:18" s="161" customFormat="1" ht="32.1" customHeight="1">
      <c r="A8" s="164"/>
      <c r="B8" s="311"/>
      <c r="C8" s="311"/>
      <c r="D8" s="311"/>
      <c r="E8" s="329"/>
      <c r="F8" s="329"/>
      <c r="G8" s="166"/>
      <c r="H8" s="329"/>
      <c r="I8" s="329"/>
      <c r="J8" s="167"/>
      <c r="K8" s="162"/>
      <c r="L8" s="162"/>
      <c r="M8" s="162"/>
      <c r="N8" s="162"/>
      <c r="O8" s="162"/>
      <c r="P8" s="162"/>
      <c r="Q8" s="162"/>
      <c r="R8" s="162"/>
    </row>
    <row r="9" spans="1:18" s="158" customFormat="1" ht="176.1" customHeight="1">
      <c r="A9" s="156"/>
      <c r="B9" s="311"/>
      <c r="C9" s="311"/>
      <c r="D9" s="311"/>
      <c r="E9" s="330"/>
      <c r="F9" s="330"/>
      <c r="G9" s="156"/>
      <c r="H9" s="330"/>
      <c r="I9" s="330"/>
      <c r="J9" s="156"/>
    </row>
    <row r="10" spans="1:18" s="158" customFormat="1" ht="216" customHeight="1">
      <c r="A10" s="156"/>
      <c r="B10" s="332" t="s">
        <v>4</v>
      </c>
      <c r="C10" s="332"/>
      <c r="D10" s="156"/>
      <c r="E10" s="331"/>
      <c r="F10" s="331"/>
      <c r="G10" s="156"/>
      <c r="H10" s="331"/>
      <c r="I10" s="331"/>
      <c r="J10" s="156"/>
    </row>
    <row r="11" spans="1:18" ht="62.1" customHeight="1">
      <c r="A11" s="156"/>
      <c r="B11" s="312"/>
      <c r="C11" s="312"/>
      <c r="D11" s="168"/>
      <c r="E11" s="168"/>
      <c r="F11" s="168"/>
      <c r="G11" s="168"/>
      <c r="H11" s="168"/>
      <c r="I11" s="168"/>
      <c r="J11" s="156"/>
    </row>
    <row r="12" spans="1:18" ht="21" customHeight="1">
      <c r="A12" s="156"/>
      <c r="B12" s="157"/>
      <c r="C12" s="156"/>
      <c r="D12" s="156"/>
      <c r="E12" s="156"/>
      <c r="F12" s="156"/>
      <c r="G12" s="156"/>
      <c r="H12" s="156"/>
      <c r="I12" s="156"/>
      <c r="J12" s="156"/>
    </row>
    <row r="13" spans="1:18" ht="36.950000000000003" customHeight="1">
      <c r="A13" s="156"/>
      <c r="B13" s="311" t="s">
        <v>5</v>
      </c>
      <c r="C13" s="311"/>
      <c r="D13" s="311"/>
      <c r="E13" s="311"/>
      <c r="F13" s="311"/>
      <c r="G13" s="311"/>
      <c r="H13" s="311"/>
      <c r="I13" s="311"/>
      <c r="J13" s="157"/>
    </row>
    <row r="14" spans="1:18" ht="204" customHeight="1">
      <c r="A14" s="156"/>
      <c r="B14" s="157"/>
      <c r="C14" s="157"/>
      <c r="D14" s="157"/>
      <c r="E14" s="157"/>
      <c r="F14" s="157"/>
      <c r="G14" s="157"/>
      <c r="H14" s="157"/>
      <c r="I14" s="157"/>
      <c r="J14" s="157"/>
    </row>
    <row r="15" spans="1:18" ht="42.95" customHeight="1">
      <c r="A15" s="156"/>
      <c r="B15" s="159"/>
      <c r="C15" s="156"/>
      <c r="D15" s="318"/>
      <c r="E15" s="318"/>
      <c r="F15" s="318"/>
      <c r="G15" s="318"/>
      <c r="H15" s="318"/>
      <c r="I15" s="318"/>
      <c r="J15" s="156"/>
    </row>
    <row r="16" spans="1:18" ht="30.95" customHeight="1">
      <c r="A16" s="156"/>
      <c r="B16" s="168"/>
      <c r="C16" s="168"/>
      <c r="D16" s="168"/>
      <c r="E16" s="168"/>
      <c r="F16" s="168"/>
      <c r="G16" s="168"/>
      <c r="H16" s="168"/>
      <c r="I16" s="168"/>
      <c r="J16" s="156"/>
    </row>
    <row r="17" spans="1:10" s="158" customFormat="1" ht="21" customHeight="1">
      <c r="A17" s="156"/>
      <c r="B17" s="156"/>
      <c r="C17" s="156"/>
      <c r="D17" s="156"/>
      <c r="E17" s="156"/>
      <c r="F17" s="156"/>
      <c r="G17" s="156"/>
      <c r="H17" s="156"/>
      <c r="I17" s="156"/>
      <c r="J17" s="156"/>
    </row>
    <row r="18" spans="1:10" s="45" customFormat="1" ht="45.75" customHeight="1">
      <c r="A18" s="171"/>
      <c r="B18" s="313" t="s">
        <v>6</v>
      </c>
      <c r="C18" s="313"/>
      <c r="D18" s="313"/>
      <c r="E18" s="313"/>
      <c r="F18" s="313"/>
      <c r="G18" s="313"/>
      <c r="H18" s="313"/>
      <c r="I18" s="313"/>
      <c r="J18" s="171"/>
    </row>
    <row r="19" spans="1:10">
      <c r="A19" s="156"/>
      <c r="B19" s="157"/>
      <c r="C19" s="157"/>
      <c r="D19" s="157"/>
      <c r="E19" s="157"/>
      <c r="F19" s="157"/>
      <c r="G19" s="157"/>
      <c r="H19" s="157"/>
      <c r="I19" s="157"/>
      <c r="J19" s="156"/>
    </row>
    <row r="20" spans="1:10" ht="22.5" customHeight="1">
      <c r="A20" s="156"/>
      <c r="B20" s="296" t="s">
        <v>7</v>
      </c>
      <c r="C20" s="157"/>
      <c r="D20" s="157"/>
      <c r="E20" s="157"/>
      <c r="F20" s="157"/>
      <c r="G20" s="157"/>
      <c r="H20" s="157"/>
      <c r="I20" s="157"/>
      <c r="J20" s="156"/>
    </row>
    <row r="21" spans="1:10" ht="20.25" customHeight="1">
      <c r="A21" s="156"/>
      <c r="B21" s="296" t="s">
        <v>8</v>
      </c>
      <c r="C21" s="157"/>
      <c r="D21" s="157"/>
      <c r="E21" s="157"/>
      <c r="F21" s="157"/>
      <c r="G21" s="157"/>
      <c r="H21" s="157"/>
      <c r="I21" s="157"/>
      <c r="J21" s="156"/>
    </row>
    <row r="22" spans="1:10" ht="15.75" customHeight="1">
      <c r="A22" s="156"/>
      <c r="B22" s="169"/>
      <c r="C22" s="169"/>
      <c r="D22" s="169"/>
      <c r="E22" s="169"/>
      <c r="F22" s="169"/>
      <c r="G22" s="169"/>
      <c r="H22" s="169"/>
      <c r="I22" s="169"/>
      <c r="J22" s="170"/>
    </row>
    <row r="23" spans="1:10" ht="18.95" customHeight="1">
      <c r="A23" s="156"/>
      <c r="B23" s="156"/>
      <c r="C23" s="157"/>
      <c r="D23" s="157"/>
      <c r="E23" s="157"/>
      <c r="F23" s="157"/>
      <c r="G23" s="157"/>
      <c r="H23" s="157"/>
      <c r="I23" s="157"/>
      <c r="J23" s="156"/>
    </row>
    <row r="24" spans="1:10" ht="44.1" customHeight="1">
      <c r="A24" s="156"/>
      <c r="B24" s="171" t="s">
        <v>9</v>
      </c>
      <c r="C24" s="157"/>
      <c r="D24" s="157"/>
      <c r="E24" s="157"/>
      <c r="F24" s="253" t="s">
        <v>10</v>
      </c>
      <c r="G24" s="157"/>
      <c r="H24" s="157"/>
      <c r="I24" s="157"/>
      <c r="J24" s="156"/>
    </row>
    <row r="25" spans="1:10" ht="27.75" customHeight="1">
      <c r="A25" s="156"/>
      <c r="B25" s="170"/>
      <c r="C25" s="156"/>
      <c r="D25" s="156"/>
      <c r="E25" s="156"/>
      <c r="F25" s="156"/>
      <c r="G25" s="156"/>
      <c r="H25" s="156"/>
      <c r="I25" s="156"/>
      <c r="J25" s="170"/>
    </row>
    <row r="26" spans="1:10" s="44" customFormat="1" ht="47.1" customHeight="1">
      <c r="B26" s="314" t="s">
        <v>11</v>
      </c>
      <c r="C26" s="314"/>
      <c r="D26" s="314"/>
      <c r="E26" s="314"/>
      <c r="F26" s="314"/>
      <c r="G26" s="314"/>
      <c r="H26" s="314"/>
      <c r="I26" s="314"/>
    </row>
    <row r="27" spans="1:10" s="44" customFormat="1" ht="33.950000000000003" customHeight="1">
      <c r="B27" s="149"/>
      <c r="C27" s="149"/>
      <c r="D27" s="149"/>
      <c r="E27" s="149"/>
      <c r="F27" s="149"/>
      <c r="G27" s="149"/>
      <c r="H27" s="149"/>
      <c r="I27" s="149"/>
    </row>
    <row r="28" spans="1:10" s="45" customFormat="1" ht="33" customHeight="1">
      <c r="B28" s="315" t="s">
        <v>12</v>
      </c>
      <c r="C28" s="315"/>
      <c r="D28" s="315"/>
      <c r="E28" s="315"/>
      <c r="F28" s="315"/>
      <c r="G28" s="315"/>
      <c r="H28" s="315"/>
      <c r="I28" s="315"/>
    </row>
    <row r="29" spans="1:10" ht="209.25" customHeight="1">
      <c r="B29" s="316" t="s">
        <v>13</v>
      </c>
      <c r="C29" s="316"/>
      <c r="D29" s="316"/>
      <c r="E29" s="316"/>
      <c r="F29" s="316"/>
      <c r="G29" s="316"/>
      <c r="H29" s="316"/>
      <c r="I29" s="316"/>
    </row>
    <row r="30" spans="1:10" s="30" customFormat="1">
      <c r="A30" s="28"/>
      <c r="B30" s="27"/>
      <c r="C30" s="28"/>
      <c r="D30" s="28"/>
      <c r="E30" s="28"/>
      <c r="F30" s="28"/>
      <c r="G30" s="28"/>
      <c r="H30" s="28"/>
      <c r="I30" s="28"/>
      <c r="J30" s="28"/>
    </row>
    <row r="31" spans="1:10" s="30" customFormat="1" ht="30" customHeight="1">
      <c r="A31" s="28"/>
      <c r="B31" s="317" t="s">
        <v>14</v>
      </c>
      <c r="C31" s="317"/>
      <c r="D31" s="317"/>
      <c r="E31" s="317"/>
      <c r="F31" s="317"/>
      <c r="G31" s="317"/>
      <c r="H31" s="317"/>
      <c r="I31" s="317"/>
      <c r="J31" s="28"/>
    </row>
    <row r="32" spans="1:10" ht="23.1" customHeight="1">
      <c r="C32" s="310" t="s">
        <v>15</v>
      </c>
      <c r="D32" s="310"/>
      <c r="E32" s="310"/>
      <c r="F32" s="310"/>
      <c r="G32" s="310"/>
      <c r="H32" s="310"/>
      <c r="I32" s="310"/>
    </row>
    <row r="33" spans="2:11" ht="39" customHeight="1">
      <c r="C33" s="40" t="s">
        <v>16</v>
      </c>
      <c r="D33" s="40" t="s">
        <v>17</v>
      </c>
      <c r="E33" s="40" t="s">
        <v>18</v>
      </c>
      <c r="F33" s="40" t="s">
        <v>19</v>
      </c>
      <c r="G33" s="40" t="s">
        <v>20</v>
      </c>
      <c r="H33" s="40" t="s">
        <v>21</v>
      </c>
      <c r="I33" s="40" t="s">
        <v>22</v>
      </c>
    </row>
    <row r="34" spans="2:11" ht="44.1" customHeight="1">
      <c r="B34" s="37" t="s">
        <v>23</v>
      </c>
      <c r="C34" s="38" t="s">
        <v>24</v>
      </c>
      <c r="D34" s="38" t="s">
        <v>24</v>
      </c>
      <c r="E34" s="39" t="s">
        <v>24</v>
      </c>
      <c r="F34" s="39" t="s">
        <v>24</v>
      </c>
      <c r="G34" s="39" t="s">
        <v>24</v>
      </c>
      <c r="H34" s="38" t="s">
        <v>25</v>
      </c>
      <c r="I34" s="38" t="s">
        <v>24</v>
      </c>
    </row>
    <row r="35" spans="2:11" ht="15" customHeight="1">
      <c r="B35" s="281"/>
      <c r="C35" s="282"/>
      <c r="D35" s="282"/>
      <c r="E35" s="41"/>
      <c r="F35" s="41"/>
      <c r="G35" s="282"/>
      <c r="H35" s="282"/>
      <c r="I35" s="282"/>
    </row>
    <row r="36" spans="2:11">
      <c r="B36" s="28" t="s">
        <v>26</v>
      </c>
    </row>
    <row r="37" spans="2:11" ht="31.35" customHeight="1">
      <c r="B37" s="334"/>
      <c r="C37" s="334"/>
      <c r="D37" s="334"/>
      <c r="E37" s="334"/>
      <c r="F37" s="334"/>
      <c r="G37" s="334"/>
      <c r="H37" s="334"/>
      <c r="I37" s="334"/>
      <c r="K37"/>
    </row>
    <row r="38" spans="2:11" ht="219" customHeight="1">
      <c r="B38" s="317" t="s">
        <v>27</v>
      </c>
      <c r="C38" s="317"/>
      <c r="D38" s="317"/>
      <c r="E38" s="317"/>
      <c r="F38" s="317"/>
      <c r="G38" s="317"/>
      <c r="H38" s="317"/>
      <c r="I38" s="317"/>
    </row>
    <row r="39" spans="2:11" ht="31.35" customHeight="1" thickBot="1">
      <c r="B39" s="326"/>
      <c r="C39" s="326"/>
      <c r="D39" s="326"/>
      <c r="E39" s="326"/>
      <c r="F39" s="326"/>
      <c r="G39" s="326"/>
      <c r="H39" s="326"/>
      <c r="I39" s="326"/>
    </row>
    <row r="40" spans="2:11" s="44" customFormat="1" ht="40.35" customHeight="1" thickTop="1">
      <c r="B40" s="321" t="s">
        <v>28</v>
      </c>
      <c r="C40" s="321"/>
      <c r="D40" s="321"/>
      <c r="E40" s="321"/>
      <c r="F40" s="321"/>
      <c r="G40" s="321"/>
      <c r="H40" s="321"/>
      <c r="I40" s="321"/>
    </row>
    <row r="41" spans="2:11" ht="27.6" customHeight="1">
      <c r="E41" s="31"/>
    </row>
    <row r="42" spans="2:11" ht="51" customHeight="1">
      <c r="B42" s="46" t="s">
        <v>29</v>
      </c>
      <c r="C42" s="322" t="s">
        <v>30</v>
      </c>
      <c r="D42" s="322"/>
      <c r="E42" s="322"/>
      <c r="F42" s="322"/>
      <c r="G42" s="322"/>
      <c r="H42" s="322"/>
      <c r="I42" s="322"/>
    </row>
    <row r="43" spans="2:11" ht="42" customHeight="1">
      <c r="B43" s="48" t="s">
        <v>31</v>
      </c>
      <c r="C43" s="323" t="s">
        <v>32</v>
      </c>
      <c r="D43" s="323"/>
      <c r="E43" s="323"/>
      <c r="F43" s="323"/>
      <c r="G43" s="323"/>
      <c r="H43" s="323"/>
      <c r="I43" s="323"/>
    </row>
    <row r="44" spans="2:11" ht="46.35" customHeight="1">
      <c r="B44" s="46" t="s">
        <v>33</v>
      </c>
      <c r="C44" s="324" t="s">
        <v>34</v>
      </c>
      <c r="D44" s="324"/>
      <c r="E44" s="324"/>
      <c r="F44" s="324"/>
      <c r="G44" s="324"/>
      <c r="H44" s="324"/>
      <c r="I44" s="324"/>
    </row>
    <row r="45" spans="2:11" ht="46.35" customHeight="1">
      <c r="B45" s="48" t="s">
        <v>35</v>
      </c>
      <c r="C45" s="323" t="s">
        <v>36</v>
      </c>
      <c r="D45" s="323"/>
      <c r="E45" s="323"/>
      <c r="F45" s="323"/>
      <c r="G45" s="323"/>
      <c r="H45" s="323"/>
      <c r="I45" s="323"/>
    </row>
    <row r="46" spans="2:11" ht="46.35" customHeight="1">
      <c r="B46" s="46" t="s">
        <v>37</v>
      </c>
      <c r="C46" s="324" t="s">
        <v>38</v>
      </c>
      <c r="D46" s="324"/>
      <c r="E46" s="324"/>
      <c r="F46" s="324"/>
      <c r="G46" s="324"/>
      <c r="H46" s="324"/>
      <c r="I46" s="324"/>
    </row>
    <row r="47" spans="2:11" ht="46.35" customHeight="1">
      <c r="B47" s="48" t="s">
        <v>39</v>
      </c>
      <c r="C47" s="323" t="s">
        <v>40</v>
      </c>
      <c r="D47" s="323"/>
      <c r="E47" s="323"/>
      <c r="F47" s="323"/>
      <c r="G47" s="323"/>
      <c r="H47" s="323"/>
      <c r="I47" s="323"/>
    </row>
    <row r="48" spans="2:11" ht="46.35" customHeight="1">
      <c r="B48" s="47" t="s">
        <v>41</v>
      </c>
      <c r="C48" s="333" t="s">
        <v>42</v>
      </c>
      <c r="D48" s="333"/>
      <c r="E48" s="333"/>
      <c r="F48" s="333"/>
      <c r="G48" s="333"/>
      <c r="H48" s="333"/>
      <c r="I48" s="333"/>
    </row>
    <row r="49" spans="1:10" ht="64.349999999999994" customHeight="1">
      <c r="B49" s="49" t="s">
        <v>43</v>
      </c>
      <c r="C49" s="325" t="s">
        <v>44</v>
      </c>
      <c r="D49" s="325"/>
      <c r="E49" s="325"/>
      <c r="F49" s="325"/>
      <c r="G49" s="325"/>
      <c r="H49" s="325"/>
      <c r="I49" s="325"/>
    </row>
    <row r="50" spans="1:10">
      <c r="B50" s="50"/>
      <c r="C50" s="43"/>
      <c r="D50" s="43"/>
      <c r="E50" s="43"/>
      <c r="F50" s="43"/>
      <c r="G50" s="43"/>
      <c r="H50" s="43"/>
      <c r="I50" s="43"/>
    </row>
    <row r="51" spans="1:10">
      <c r="B51" s="327" t="s">
        <v>45</v>
      </c>
      <c r="C51" s="327"/>
      <c r="D51" s="327"/>
      <c r="E51" s="327"/>
      <c r="F51" s="327"/>
      <c r="G51" s="327"/>
      <c r="H51" s="327"/>
      <c r="I51" s="327"/>
    </row>
    <row r="52" spans="1:10" ht="69" customHeight="1" thickBot="1">
      <c r="A52" s="172"/>
      <c r="B52" s="328"/>
      <c r="C52" s="328"/>
      <c r="D52" s="328"/>
      <c r="E52" s="328"/>
      <c r="F52" s="328"/>
      <c r="G52" s="328"/>
      <c r="H52" s="328"/>
      <c r="I52" s="328"/>
      <c r="J52" s="172"/>
    </row>
    <row r="53" spans="1:10">
      <c r="A53" s="155"/>
      <c r="B53" s="41"/>
      <c r="C53" s="155"/>
      <c r="D53" s="155"/>
      <c r="E53" s="155"/>
      <c r="F53" s="155"/>
      <c r="G53" s="155"/>
      <c r="H53" s="155"/>
      <c r="I53" s="155"/>
      <c r="J53" s="155"/>
    </row>
    <row r="54" spans="1:10" ht="20.100000000000001">
      <c r="A54" s="155"/>
      <c r="B54" s="320"/>
      <c r="C54" s="320"/>
      <c r="D54" s="320"/>
      <c r="E54" s="320"/>
      <c r="F54" s="320"/>
      <c r="G54" s="320"/>
      <c r="H54" s="320"/>
      <c r="I54" s="320"/>
      <c r="J54" s="155"/>
    </row>
    <row r="55" spans="1:10">
      <c r="A55" s="155"/>
      <c r="B55" s="319"/>
      <c r="C55" s="319"/>
      <c r="D55" s="319"/>
      <c r="E55" s="319"/>
      <c r="F55" s="319"/>
      <c r="G55" s="319"/>
      <c r="H55" s="319"/>
      <c r="I55" s="319"/>
      <c r="J55" s="155"/>
    </row>
    <row r="56" spans="1:10">
      <c r="B56" s="42"/>
      <c r="C56" s="41"/>
    </row>
    <row r="57" spans="1:10">
      <c r="B57" s="33"/>
    </row>
    <row r="58" spans="1:10">
      <c r="B58" s="32"/>
    </row>
    <row r="59" spans="1:10">
      <c r="B59" s="32"/>
    </row>
    <row r="60" spans="1:10">
      <c r="B60" s="33"/>
    </row>
    <row r="61" spans="1:10">
      <c r="B61" s="32"/>
    </row>
    <row r="63" spans="1:10">
      <c r="B63" s="34"/>
    </row>
    <row r="66" spans="2:2">
      <c r="B66" s="34"/>
    </row>
    <row r="71" spans="2:2">
      <c r="B71" s="32"/>
    </row>
    <row r="73" spans="2:2">
      <c r="B73" s="35"/>
    </row>
    <row r="74" spans="2:2">
      <c r="B74" s="36"/>
    </row>
    <row r="75" spans="2:2">
      <c r="B75" s="36"/>
    </row>
    <row r="76" spans="2:2">
      <c r="B76" s="36"/>
    </row>
    <row r="77" spans="2:2">
      <c r="B77" s="36"/>
    </row>
    <row r="78" spans="2:2">
      <c r="B78" s="36"/>
    </row>
    <row r="79" spans="2:2">
      <c r="B79" s="36"/>
    </row>
    <row r="80" spans="2:2">
      <c r="B80" s="36"/>
    </row>
    <row r="81" spans="2:2">
      <c r="B81" s="36"/>
    </row>
    <row r="82" spans="2:2">
      <c r="B82" s="36"/>
    </row>
    <row r="83" spans="2:2">
      <c r="B83" s="36"/>
    </row>
    <row r="84" spans="2:2">
      <c r="B84" s="36"/>
    </row>
    <row r="85" spans="2:2">
      <c r="B85" s="36"/>
    </row>
    <row r="86" spans="2:2">
      <c r="B86" s="36"/>
    </row>
    <row r="87" spans="2:2">
      <c r="B87" s="36"/>
    </row>
    <row r="88" spans="2:2">
      <c r="B88" s="36"/>
    </row>
    <row r="89" spans="2:2">
      <c r="B89" s="36"/>
    </row>
    <row r="90" spans="2:2">
      <c r="B90" s="36"/>
    </row>
    <row r="91" spans="2:2">
      <c r="B91" s="36"/>
    </row>
    <row r="92" spans="2:2">
      <c r="B92" s="36"/>
    </row>
    <row r="93" spans="2:2">
      <c r="B93" s="36"/>
    </row>
    <row r="94" spans="2:2">
      <c r="B94" s="36"/>
    </row>
    <row r="95" spans="2:2">
      <c r="B95" s="36"/>
    </row>
    <row r="96" spans="2:2">
      <c r="B96" s="36"/>
    </row>
    <row r="97" spans="2:2">
      <c r="B97" s="36"/>
    </row>
    <row r="98" spans="2:2">
      <c r="B98" s="36"/>
    </row>
    <row r="99" spans="2:2">
      <c r="B99" s="36"/>
    </row>
    <row r="100" spans="2:2">
      <c r="B100" s="36"/>
    </row>
    <row r="101" spans="2:2">
      <c r="B101" s="36"/>
    </row>
    <row r="102" spans="2:2">
      <c r="B102" s="36"/>
    </row>
    <row r="103" spans="2:2" ht="12.6" customHeight="1">
      <c r="B103" s="36"/>
    </row>
  </sheetData>
  <customSheetViews>
    <customSheetView guid="{3E5F9D84-E9ED-3940-BED6-2C43C5D124BE}" showGridLines="0" topLeftCell="A52">
      <selection activeCell="F32" sqref="F32"/>
      <pageMargins left="0" right="0" top="0" bottom="0" header="0" footer="0"/>
      <pageSetup paperSize="9" orientation="portrait" r:id="rId1"/>
    </customSheetView>
  </customSheetViews>
  <mergeCells count="35">
    <mergeCell ref="B38:I38"/>
    <mergeCell ref="B39:I39"/>
    <mergeCell ref="B51:I52"/>
    <mergeCell ref="H8:I8"/>
    <mergeCell ref="H9:I9"/>
    <mergeCell ref="H10:I10"/>
    <mergeCell ref="B10:C10"/>
    <mergeCell ref="E8:F8"/>
    <mergeCell ref="E9:F9"/>
    <mergeCell ref="E10:F10"/>
    <mergeCell ref="C46:I46"/>
    <mergeCell ref="C47:I47"/>
    <mergeCell ref="C48:I48"/>
    <mergeCell ref="B37:I37"/>
    <mergeCell ref="B13:I13"/>
    <mergeCell ref="D15:E15"/>
    <mergeCell ref="B55:I55"/>
    <mergeCell ref="B54:I54"/>
    <mergeCell ref="B40:I40"/>
    <mergeCell ref="C42:I42"/>
    <mergeCell ref="C43:I43"/>
    <mergeCell ref="C44:I44"/>
    <mergeCell ref="C45:I45"/>
    <mergeCell ref="C49:I49"/>
    <mergeCell ref="B3:I3"/>
    <mergeCell ref="C32:I32"/>
    <mergeCell ref="B5:D9"/>
    <mergeCell ref="B11:C11"/>
    <mergeCell ref="B18:I18"/>
    <mergeCell ref="B26:I26"/>
    <mergeCell ref="B28:I28"/>
    <mergeCell ref="B29:I29"/>
    <mergeCell ref="B31:I31"/>
    <mergeCell ref="F15:G15"/>
    <mergeCell ref="H15:I15"/>
  </mergeCells>
  <hyperlinks>
    <hyperlink ref="B20" r:id="rId2" xr:uid="{9057C3AB-27E9-433A-9529-5D5E3B58328E}"/>
    <hyperlink ref="B21" r:id="rId3" xr:uid="{2989CAF9-D87E-4E43-AA30-1DA269E9C278}"/>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CAB8-ACB5-4447-8AD1-B69FFD335A57}">
  <dimension ref="A1:I125"/>
  <sheetViews>
    <sheetView showGridLines="0" zoomScale="80" zoomScaleNormal="80" workbookViewId="0">
      <pane ySplit="9" topLeftCell="A137" activePane="bottomLeft" state="frozen"/>
      <selection pane="bottomLeft" activeCell="D20" sqref="D20"/>
    </sheetView>
  </sheetViews>
  <sheetFormatPr defaultColWidth="8.875" defaultRowHeight="14.1"/>
  <cols>
    <col min="1" max="1" width="6.625" customWidth="1"/>
    <col min="2" max="2" width="32.5" customWidth="1"/>
    <col min="3" max="3" width="56.875" style="272" customWidth="1"/>
    <col min="4" max="4" width="48.125" customWidth="1"/>
    <col min="5" max="5" width="30.625" customWidth="1"/>
    <col min="6" max="6" width="77.375" customWidth="1"/>
    <col min="8" max="8" width="14.125" bestFit="1" customWidth="1"/>
  </cols>
  <sheetData>
    <row r="1" spans="1:9" ht="50.1" customHeight="1">
      <c r="A1" s="28"/>
      <c r="B1" s="94"/>
      <c r="C1" s="28"/>
      <c r="D1" s="28"/>
      <c r="E1" s="28"/>
      <c r="F1" s="28"/>
      <c r="G1" s="28"/>
      <c r="H1" s="28"/>
      <c r="I1" s="28"/>
    </row>
    <row r="2" spans="1:9" ht="50.1" customHeight="1">
      <c r="A2" s="28"/>
      <c r="B2" s="27"/>
      <c r="C2" s="28"/>
      <c r="D2" s="28"/>
      <c r="E2" s="28"/>
      <c r="F2" s="28"/>
      <c r="G2" s="28"/>
      <c r="H2" s="28"/>
      <c r="I2" s="28"/>
    </row>
    <row r="3" spans="1:9" ht="48" customHeight="1">
      <c r="A3" s="44"/>
      <c r="B3" s="336" t="s">
        <v>46</v>
      </c>
      <c r="C3" s="336"/>
      <c r="D3" s="336"/>
      <c r="E3" s="336"/>
      <c r="F3" s="336"/>
      <c r="G3" s="336"/>
      <c r="H3" s="336"/>
      <c r="I3" s="44"/>
    </row>
    <row r="4" spans="1:9" ht="14.25" customHeight="1"/>
    <row r="6" spans="1:9" ht="36.950000000000003" customHeight="1">
      <c r="B6" s="243" t="s">
        <v>47</v>
      </c>
      <c r="C6" s="342" t="s">
        <v>48</v>
      </c>
      <c r="D6" s="342"/>
      <c r="E6" s="342"/>
      <c r="F6" s="261"/>
    </row>
    <row r="7" spans="1:9" ht="21" customHeight="1">
      <c r="B7" s="242" t="s">
        <v>49</v>
      </c>
      <c r="C7" s="273" t="s">
        <v>50</v>
      </c>
      <c r="D7" s="241"/>
      <c r="E7" s="241"/>
      <c r="F7" s="105"/>
    </row>
    <row r="8" spans="1:9" ht="20.25" customHeight="1">
      <c r="B8" s="106"/>
      <c r="C8" s="274"/>
      <c r="D8" s="107"/>
      <c r="E8" s="107"/>
      <c r="F8" s="107"/>
    </row>
    <row r="9" spans="1:9" ht="15">
      <c r="B9" s="108" t="s">
        <v>51</v>
      </c>
      <c r="C9" s="275" t="s">
        <v>52</v>
      </c>
      <c r="D9" s="108" t="s">
        <v>53</v>
      </c>
      <c r="E9" s="108" t="s">
        <v>54</v>
      </c>
      <c r="F9" s="108" t="s">
        <v>55</v>
      </c>
    </row>
    <row r="10" spans="1:9" ht="15">
      <c r="B10" s="109" t="s">
        <v>56</v>
      </c>
      <c r="C10" s="341" t="s">
        <v>57</v>
      </c>
      <c r="D10" s="244" t="s">
        <v>58</v>
      </c>
      <c r="E10" s="110" t="s">
        <v>59</v>
      </c>
      <c r="F10" s="110"/>
    </row>
    <row r="11" spans="1:9" ht="15">
      <c r="B11" s="111"/>
      <c r="C11" s="340"/>
      <c r="D11" s="245" t="s">
        <v>60</v>
      </c>
      <c r="E11" s="112" t="s">
        <v>61</v>
      </c>
      <c r="F11" s="112"/>
    </row>
    <row r="12" spans="1:9" ht="18.95" customHeight="1">
      <c r="B12" s="111"/>
      <c r="C12" s="340"/>
      <c r="D12" s="245" t="s">
        <v>62</v>
      </c>
      <c r="E12" s="112" t="s">
        <v>63</v>
      </c>
      <c r="F12" s="112"/>
    </row>
    <row r="13" spans="1:9" ht="30">
      <c r="B13" s="111"/>
      <c r="C13" s="340"/>
      <c r="D13" s="245" t="s">
        <v>64</v>
      </c>
      <c r="E13" s="112" t="s">
        <v>65</v>
      </c>
      <c r="F13" s="112"/>
    </row>
    <row r="14" spans="1:9" ht="30">
      <c r="B14" s="111"/>
      <c r="C14" s="340"/>
      <c r="D14" s="245" t="s">
        <v>66</v>
      </c>
      <c r="E14" s="112" t="s">
        <v>67</v>
      </c>
      <c r="F14" s="112"/>
    </row>
    <row r="15" spans="1:9" ht="60">
      <c r="B15" s="111"/>
      <c r="C15" s="276" t="s">
        <v>68</v>
      </c>
      <c r="D15" s="259" t="s">
        <v>69</v>
      </c>
      <c r="E15" s="269" t="s">
        <v>70</v>
      </c>
      <c r="F15" s="252" t="s">
        <v>71</v>
      </c>
    </row>
    <row r="16" spans="1:9" ht="60">
      <c r="B16" s="111"/>
      <c r="C16" s="276" t="s">
        <v>72</v>
      </c>
      <c r="D16" s="112" t="s">
        <v>73</v>
      </c>
      <c r="E16" s="269" t="s">
        <v>70</v>
      </c>
      <c r="F16" s="112"/>
    </row>
    <row r="17" spans="2:6" ht="30">
      <c r="B17" s="111"/>
      <c r="C17" s="276" t="s">
        <v>74</v>
      </c>
      <c r="D17" s="112" t="s">
        <v>75</v>
      </c>
      <c r="E17" s="245" t="s">
        <v>76</v>
      </c>
      <c r="F17" s="112"/>
    </row>
    <row r="18" spans="2:6" ht="30">
      <c r="B18" s="111"/>
      <c r="C18" s="340" t="s">
        <v>77</v>
      </c>
      <c r="D18" s="245" t="s">
        <v>60</v>
      </c>
      <c r="E18" s="262" t="s">
        <v>78</v>
      </c>
      <c r="F18" s="338" t="s">
        <v>79</v>
      </c>
    </row>
    <row r="19" spans="2:6" ht="30">
      <c r="B19" s="111"/>
      <c r="C19" s="340"/>
      <c r="D19" s="245" t="s">
        <v>69</v>
      </c>
      <c r="E19" s="262" t="s">
        <v>80</v>
      </c>
      <c r="F19" s="338"/>
    </row>
    <row r="20" spans="2:6" ht="45">
      <c r="B20" s="111"/>
      <c r="C20" s="340" t="s">
        <v>81</v>
      </c>
      <c r="D20" s="245" t="s">
        <v>69</v>
      </c>
      <c r="E20" s="262" t="s">
        <v>82</v>
      </c>
      <c r="F20" s="338" t="s">
        <v>79</v>
      </c>
    </row>
    <row r="21" spans="2:6" ht="15">
      <c r="B21" s="111"/>
      <c r="C21" s="340"/>
      <c r="D21" s="245" t="s">
        <v>83</v>
      </c>
      <c r="E21" s="112"/>
      <c r="F21" s="338"/>
    </row>
    <row r="22" spans="2:6" ht="30">
      <c r="B22" s="111"/>
      <c r="C22" s="276" t="s">
        <v>84</v>
      </c>
      <c r="D22" s="245" t="s">
        <v>83</v>
      </c>
      <c r="E22" s="112" t="s">
        <v>85</v>
      </c>
      <c r="F22" s="112" t="s">
        <v>86</v>
      </c>
    </row>
    <row r="23" spans="2:6" ht="30">
      <c r="B23" s="111"/>
      <c r="C23" s="276" t="s">
        <v>87</v>
      </c>
      <c r="D23" s="245" t="s">
        <v>69</v>
      </c>
      <c r="E23" s="262" t="s">
        <v>88</v>
      </c>
      <c r="F23" s="337" t="s">
        <v>89</v>
      </c>
    </row>
    <row r="24" spans="2:6" ht="15">
      <c r="B24" s="111"/>
      <c r="C24" s="276" t="s">
        <v>90</v>
      </c>
      <c r="D24" s="245" t="s">
        <v>91</v>
      </c>
      <c r="E24" s="262" t="s">
        <v>92</v>
      </c>
      <c r="F24" s="337"/>
    </row>
    <row r="25" spans="2:6" ht="30">
      <c r="B25" s="111"/>
      <c r="C25" s="276" t="s">
        <v>93</v>
      </c>
      <c r="D25" s="245" t="s">
        <v>69</v>
      </c>
      <c r="E25" s="262" t="s">
        <v>94</v>
      </c>
      <c r="F25" s="337"/>
    </row>
    <row r="26" spans="2:6" ht="30">
      <c r="B26" s="111"/>
      <c r="C26" s="276" t="s">
        <v>95</v>
      </c>
      <c r="D26" s="245" t="s">
        <v>69</v>
      </c>
      <c r="E26" s="262" t="s">
        <v>94</v>
      </c>
      <c r="F26" s="337"/>
    </row>
    <row r="27" spans="2:6" ht="30">
      <c r="B27" s="111"/>
      <c r="C27" s="276" t="s">
        <v>96</v>
      </c>
      <c r="D27" s="245" t="s">
        <v>69</v>
      </c>
      <c r="E27" s="262" t="s">
        <v>94</v>
      </c>
      <c r="F27" s="337"/>
    </row>
    <row r="28" spans="2:6" ht="30">
      <c r="B28" s="111"/>
      <c r="C28" s="276" t="s">
        <v>97</v>
      </c>
      <c r="D28" s="245" t="s">
        <v>69</v>
      </c>
      <c r="E28" s="262" t="s">
        <v>94</v>
      </c>
      <c r="F28" s="337"/>
    </row>
    <row r="29" spans="2:6" ht="15">
      <c r="B29" s="111"/>
      <c r="C29" s="340" t="s">
        <v>98</v>
      </c>
      <c r="D29" s="245" t="s">
        <v>99</v>
      </c>
      <c r="E29" s="112" t="s">
        <v>100</v>
      </c>
      <c r="F29" s="337"/>
    </row>
    <row r="30" spans="2:6" ht="15">
      <c r="B30" s="111"/>
      <c r="C30" s="340"/>
      <c r="D30" s="245" t="s">
        <v>101</v>
      </c>
      <c r="E30" s="112" t="s">
        <v>102</v>
      </c>
      <c r="F30" s="337"/>
    </row>
    <row r="31" spans="2:6" ht="15">
      <c r="B31" s="111"/>
      <c r="C31" s="340" t="s">
        <v>103</v>
      </c>
      <c r="D31" s="245" t="s">
        <v>99</v>
      </c>
      <c r="E31" s="112" t="s">
        <v>104</v>
      </c>
      <c r="F31" s="337"/>
    </row>
    <row r="32" spans="2:6" ht="15">
      <c r="B32" s="111"/>
      <c r="C32" s="340"/>
      <c r="D32" s="245" t="s">
        <v>101</v>
      </c>
      <c r="E32" s="112" t="s">
        <v>105</v>
      </c>
      <c r="F32" s="112"/>
    </row>
    <row r="33" spans="2:6" ht="15">
      <c r="B33" s="111"/>
      <c r="C33" s="340" t="s">
        <v>106</v>
      </c>
      <c r="D33" s="117" t="s">
        <v>107</v>
      </c>
      <c r="E33" s="262" t="s">
        <v>108</v>
      </c>
      <c r="F33" s="338" t="s">
        <v>109</v>
      </c>
    </row>
    <row r="34" spans="2:6" ht="15">
      <c r="B34" s="111"/>
      <c r="C34" s="340"/>
      <c r="D34" s="117" t="s">
        <v>110</v>
      </c>
      <c r="E34" s="262" t="s">
        <v>76</v>
      </c>
      <c r="F34" s="338"/>
    </row>
    <row r="35" spans="2:6" ht="30">
      <c r="B35" s="111"/>
      <c r="C35" s="276" t="s">
        <v>111</v>
      </c>
      <c r="D35" s="117" t="s">
        <v>107</v>
      </c>
      <c r="E35" s="262" t="s">
        <v>112</v>
      </c>
      <c r="F35" s="338"/>
    </row>
    <row r="36" spans="2:6" ht="15">
      <c r="B36" s="111"/>
      <c r="C36" s="276" t="s">
        <v>113</v>
      </c>
      <c r="D36" s="245" t="s">
        <v>114</v>
      </c>
      <c r="E36" s="112" t="s">
        <v>115</v>
      </c>
      <c r="F36" s="338" t="s">
        <v>116</v>
      </c>
    </row>
    <row r="37" spans="2:6" ht="15">
      <c r="B37" s="111"/>
      <c r="C37" s="276" t="s">
        <v>117</v>
      </c>
      <c r="D37" s="245" t="s">
        <v>114</v>
      </c>
      <c r="E37" s="112" t="s">
        <v>115</v>
      </c>
      <c r="F37" s="338"/>
    </row>
    <row r="38" spans="2:6" ht="15">
      <c r="B38" s="111"/>
      <c r="C38" s="276" t="s">
        <v>118</v>
      </c>
      <c r="D38" s="245" t="s">
        <v>114</v>
      </c>
      <c r="E38" s="112" t="s">
        <v>115</v>
      </c>
      <c r="F38" s="338"/>
    </row>
    <row r="39" spans="2:6" ht="15">
      <c r="B39" s="111"/>
      <c r="C39" s="340" t="s">
        <v>119</v>
      </c>
      <c r="D39" s="245" t="s">
        <v>107</v>
      </c>
      <c r="E39" s="262" t="s">
        <v>120</v>
      </c>
      <c r="F39" s="338"/>
    </row>
    <row r="40" spans="2:6" ht="15">
      <c r="B40" s="111"/>
      <c r="C40" s="340"/>
      <c r="D40" s="245" t="s">
        <v>69</v>
      </c>
      <c r="E40" s="262" t="s">
        <v>121</v>
      </c>
      <c r="F40" s="338"/>
    </row>
    <row r="41" spans="2:6" ht="15">
      <c r="B41" s="111"/>
      <c r="C41" s="340"/>
      <c r="D41" s="245" t="s">
        <v>122</v>
      </c>
      <c r="E41" s="262" t="s">
        <v>123</v>
      </c>
      <c r="F41" s="112"/>
    </row>
    <row r="42" spans="2:6" ht="15">
      <c r="B42" s="111"/>
      <c r="C42" s="340"/>
      <c r="D42" s="245" t="s">
        <v>67</v>
      </c>
      <c r="E42" s="262" t="s">
        <v>124</v>
      </c>
      <c r="F42" s="112"/>
    </row>
    <row r="43" spans="2:6" ht="15">
      <c r="B43" s="111"/>
      <c r="C43" s="340" t="s">
        <v>125</v>
      </c>
      <c r="D43" s="245" t="s">
        <v>126</v>
      </c>
      <c r="E43" s="112" t="s">
        <v>127</v>
      </c>
      <c r="F43" s="337" t="s">
        <v>128</v>
      </c>
    </row>
    <row r="44" spans="2:6" ht="15">
      <c r="B44" s="111"/>
      <c r="C44" s="340"/>
      <c r="D44" s="245" t="s">
        <v>129</v>
      </c>
      <c r="E44" s="112" t="s">
        <v>127</v>
      </c>
      <c r="F44" s="337"/>
    </row>
    <row r="45" spans="2:6" ht="15">
      <c r="B45" s="111"/>
      <c r="C45" s="340"/>
      <c r="D45" s="245" t="s">
        <v>101</v>
      </c>
      <c r="E45" s="112" t="s">
        <v>127</v>
      </c>
      <c r="F45" s="337"/>
    </row>
    <row r="46" spans="2:6" ht="15">
      <c r="B46" s="111"/>
      <c r="C46" s="340"/>
      <c r="D46" s="245" t="s">
        <v>130</v>
      </c>
      <c r="E46" s="112" t="s">
        <v>127</v>
      </c>
      <c r="F46" s="337"/>
    </row>
    <row r="47" spans="2:6" ht="15">
      <c r="B47" s="111"/>
      <c r="C47" s="340"/>
      <c r="D47" s="245" t="s">
        <v>131</v>
      </c>
      <c r="E47" s="112" t="s">
        <v>127</v>
      </c>
      <c r="F47" s="337"/>
    </row>
    <row r="48" spans="2:6" ht="15">
      <c r="B48" s="111"/>
      <c r="C48" s="340"/>
      <c r="D48" s="245" t="s">
        <v>132</v>
      </c>
      <c r="E48" s="112" t="s">
        <v>127</v>
      </c>
      <c r="F48" s="337"/>
    </row>
    <row r="49" spans="2:6" ht="15">
      <c r="B49" s="111"/>
      <c r="C49" s="340"/>
      <c r="D49" s="245" t="s">
        <v>69</v>
      </c>
      <c r="E49" s="262" t="s">
        <v>133</v>
      </c>
      <c r="F49" s="337"/>
    </row>
    <row r="50" spans="2:6" ht="15">
      <c r="B50" s="111"/>
      <c r="C50" s="340"/>
      <c r="D50" s="245" t="s">
        <v>134</v>
      </c>
      <c r="E50" s="112" t="s">
        <v>127</v>
      </c>
      <c r="F50" s="337"/>
    </row>
    <row r="51" spans="2:6" ht="15">
      <c r="B51" s="111"/>
      <c r="C51" s="340"/>
      <c r="D51" s="245" t="s">
        <v>135</v>
      </c>
      <c r="E51" s="112" t="s">
        <v>127</v>
      </c>
      <c r="F51" s="337"/>
    </row>
    <row r="52" spans="2:6" ht="15">
      <c r="B52" s="111"/>
      <c r="C52" s="276" t="s">
        <v>136</v>
      </c>
      <c r="D52" s="245" t="s">
        <v>69</v>
      </c>
      <c r="E52" s="262" t="s">
        <v>133</v>
      </c>
      <c r="F52" s="337"/>
    </row>
    <row r="53" spans="2:6" ht="30">
      <c r="B53" s="111"/>
      <c r="C53" s="271" t="s">
        <v>137</v>
      </c>
      <c r="D53" s="245" t="s">
        <v>138</v>
      </c>
      <c r="E53" s="262" t="s">
        <v>139</v>
      </c>
      <c r="F53" s="338" t="s">
        <v>140</v>
      </c>
    </row>
    <row r="54" spans="2:6" ht="15">
      <c r="B54" s="111"/>
      <c r="C54" s="340" t="s">
        <v>141</v>
      </c>
      <c r="D54" s="245" t="s">
        <v>129</v>
      </c>
      <c r="E54" s="262" t="s">
        <v>70</v>
      </c>
      <c r="F54" s="338"/>
    </row>
    <row r="55" spans="2:6" ht="15">
      <c r="B55" s="111"/>
      <c r="C55" s="340"/>
      <c r="D55" s="245" t="s">
        <v>142</v>
      </c>
      <c r="E55" s="262" t="s">
        <v>143</v>
      </c>
      <c r="F55" s="338"/>
    </row>
    <row r="56" spans="2:6" ht="15">
      <c r="B56" s="111"/>
      <c r="C56" s="340" t="s">
        <v>144</v>
      </c>
      <c r="D56" s="245" t="s">
        <v>145</v>
      </c>
      <c r="E56" s="262" t="s">
        <v>146</v>
      </c>
      <c r="F56" s="112"/>
    </row>
    <row r="57" spans="2:6" ht="15">
      <c r="B57" s="111"/>
      <c r="C57" s="340"/>
      <c r="D57" s="245" t="s">
        <v>147</v>
      </c>
      <c r="E57" s="262" t="s">
        <v>148</v>
      </c>
      <c r="F57" s="112"/>
    </row>
    <row r="58" spans="2:6" ht="15">
      <c r="B58" s="111"/>
      <c r="C58" s="340"/>
      <c r="D58" s="245" t="s">
        <v>149</v>
      </c>
      <c r="E58" s="262" t="s">
        <v>148</v>
      </c>
      <c r="F58" s="112"/>
    </row>
    <row r="59" spans="2:6" ht="15">
      <c r="B59" s="111"/>
      <c r="C59" s="276" t="s">
        <v>150</v>
      </c>
      <c r="D59" s="245" t="s">
        <v>151</v>
      </c>
      <c r="E59" s="112" t="s">
        <v>152</v>
      </c>
      <c r="F59" s="112"/>
    </row>
    <row r="60" spans="2:6" ht="30">
      <c r="B60" s="111"/>
      <c r="C60" s="276" t="s">
        <v>153</v>
      </c>
      <c r="D60" s="245" t="s">
        <v>69</v>
      </c>
      <c r="E60" s="262" t="s">
        <v>154</v>
      </c>
      <c r="F60" s="112" t="s">
        <v>155</v>
      </c>
    </row>
    <row r="61" spans="2:6" ht="30">
      <c r="B61" s="113"/>
      <c r="C61" s="277" t="s">
        <v>156</v>
      </c>
      <c r="D61" s="114"/>
      <c r="E61" s="114"/>
      <c r="F61" s="114" t="s">
        <v>157</v>
      </c>
    </row>
    <row r="62" spans="2:6" ht="15">
      <c r="B62" s="339" t="s">
        <v>158</v>
      </c>
      <c r="C62" s="278" t="s">
        <v>159</v>
      </c>
      <c r="D62" s="245" t="s">
        <v>69</v>
      </c>
      <c r="E62" s="262" t="s">
        <v>154</v>
      </c>
      <c r="F62" s="348" t="s">
        <v>160</v>
      </c>
    </row>
    <row r="63" spans="2:6" ht="15">
      <c r="B63" s="339"/>
      <c r="C63" s="279" t="s">
        <v>161</v>
      </c>
      <c r="D63" s="245" t="s">
        <v>69</v>
      </c>
      <c r="E63" s="262" t="s">
        <v>154</v>
      </c>
      <c r="F63" s="338"/>
    </row>
    <row r="64" spans="2:6" ht="15">
      <c r="B64" s="335" t="s">
        <v>162</v>
      </c>
      <c r="C64" s="351" t="s">
        <v>163</v>
      </c>
      <c r="D64" s="245" t="s">
        <v>60</v>
      </c>
      <c r="E64" s="267" t="s">
        <v>121</v>
      </c>
      <c r="F64" s="110"/>
    </row>
    <row r="65" spans="2:6" ht="15">
      <c r="B65" s="335"/>
      <c r="C65" s="352"/>
      <c r="D65" s="245" t="s">
        <v>164</v>
      </c>
      <c r="E65" s="262" t="s">
        <v>165</v>
      </c>
      <c r="F65" s="112"/>
    </row>
    <row r="66" spans="2:6" ht="15">
      <c r="B66" s="335"/>
      <c r="C66" s="352"/>
      <c r="D66" s="260" t="s">
        <v>166</v>
      </c>
      <c r="E66" s="262" t="s">
        <v>165</v>
      </c>
      <c r="F66" s="112"/>
    </row>
    <row r="67" spans="2:6" ht="15">
      <c r="B67" s="335"/>
      <c r="C67" s="353"/>
      <c r="D67" s="245" t="s">
        <v>167</v>
      </c>
      <c r="E67" s="262" t="s">
        <v>168</v>
      </c>
      <c r="F67" s="112"/>
    </row>
    <row r="68" spans="2:6" ht="30">
      <c r="B68" s="335"/>
      <c r="C68" s="346" t="s">
        <v>169</v>
      </c>
      <c r="D68" s="248" t="s">
        <v>170</v>
      </c>
      <c r="E68" s="262" t="s">
        <v>171</v>
      </c>
      <c r="F68" s="112"/>
    </row>
    <row r="69" spans="2:6" ht="15">
      <c r="B69" s="335"/>
      <c r="C69" s="346"/>
      <c r="D69" s="248" t="s">
        <v>172</v>
      </c>
      <c r="E69" s="262" t="s">
        <v>171</v>
      </c>
      <c r="F69" s="112"/>
    </row>
    <row r="70" spans="2:6" ht="30">
      <c r="B70" s="335"/>
      <c r="C70" s="346"/>
      <c r="D70" s="112" t="s">
        <v>173</v>
      </c>
      <c r="E70" s="262" t="s">
        <v>174</v>
      </c>
      <c r="F70" s="112" t="s">
        <v>175</v>
      </c>
    </row>
    <row r="71" spans="2:6" ht="83.25" customHeight="1">
      <c r="B71" s="109" t="s">
        <v>176</v>
      </c>
      <c r="C71" s="283" t="s">
        <v>177</v>
      </c>
      <c r="D71" s="285" t="s">
        <v>132</v>
      </c>
      <c r="E71" s="284" t="s">
        <v>76</v>
      </c>
      <c r="F71" s="284" t="s">
        <v>178</v>
      </c>
    </row>
    <row r="72" spans="2:6" ht="15">
      <c r="B72" s="335" t="s">
        <v>179</v>
      </c>
      <c r="C72" s="278" t="s">
        <v>180</v>
      </c>
      <c r="D72" s="244" t="s">
        <v>129</v>
      </c>
      <c r="E72" s="267" t="s">
        <v>105</v>
      </c>
      <c r="F72" s="110"/>
    </row>
    <row r="73" spans="2:6" ht="30">
      <c r="B73" s="335"/>
      <c r="C73" s="271" t="s">
        <v>181</v>
      </c>
      <c r="D73" s="245" t="s">
        <v>69</v>
      </c>
      <c r="E73" s="262" t="s">
        <v>182</v>
      </c>
      <c r="F73" s="112"/>
    </row>
    <row r="74" spans="2:6" ht="15">
      <c r="B74" s="335" t="s">
        <v>183</v>
      </c>
      <c r="C74" s="278" t="s">
        <v>184</v>
      </c>
      <c r="D74" s="244" t="s">
        <v>185</v>
      </c>
      <c r="E74" s="110" t="s">
        <v>186</v>
      </c>
      <c r="F74" s="110"/>
    </row>
    <row r="75" spans="2:6" ht="15">
      <c r="B75" s="335"/>
      <c r="C75" s="270"/>
      <c r="D75" s="260" t="s">
        <v>166</v>
      </c>
      <c r="E75" s="250" t="s">
        <v>187</v>
      </c>
      <c r="F75" s="250"/>
    </row>
    <row r="76" spans="2:6" ht="15">
      <c r="B76" s="335"/>
      <c r="C76" s="270"/>
      <c r="D76" s="260" t="s">
        <v>188</v>
      </c>
      <c r="E76" s="250" t="s">
        <v>189</v>
      </c>
      <c r="F76" s="250"/>
    </row>
    <row r="77" spans="2:6" ht="15">
      <c r="B77" s="335"/>
      <c r="C77" s="346" t="s">
        <v>190</v>
      </c>
      <c r="D77" s="244" t="s">
        <v>185</v>
      </c>
      <c r="E77" s="262"/>
      <c r="F77" s="112"/>
    </row>
    <row r="78" spans="2:6" ht="15">
      <c r="B78" s="335"/>
      <c r="C78" s="346"/>
      <c r="D78" s="260" t="s">
        <v>188</v>
      </c>
      <c r="E78" s="262"/>
      <c r="F78" s="112"/>
    </row>
    <row r="79" spans="2:6" ht="15">
      <c r="B79" s="335"/>
      <c r="C79" s="346"/>
      <c r="D79" s="260" t="s">
        <v>166</v>
      </c>
      <c r="E79" s="262"/>
      <c r="F79" s="112"/>
    </row>
    <row r="80" spans="2:6" ht="15">
      <c r="B80" s="335"/>
      <c r="C80" s="350"/>
      <c r="D80" s="249" t="s">
        <v>167</v>
      </c>
      <c r="E80" s="263"/>
      <c r="F80" s="114"/>
    </row>
    <row r="81" spans="2:6" ht="15">
      <c r="B81" s="335" t="s">
        <v>191</v>
      </c>
      <c r="C81" s="271" t="s">
        <v>192</v>
      </c>
      <c r="D81" s="245" t="s">
        <v>69</v>
      </c>
      <c r="E81" s="112" t="s">
        <v>193</v>
      </c>
      <c r="F81" s="112"/>
    </row>
    <row r="82" spans="2:6" ht="15">
      <c r="B82" s="335"/>
      <c r="C82" s="279" t="s">
        <v>194</v>
      </c>
      <c r="D82" s="114"/>
      <c r="E82" s="114"/>
      <c r="F82" s="114"/>
    </row>
    <row r="83" spans="2:6" ht="15">
      <c r="B83" s="335" t="s">
        <v>195</v>
      </c>
      <c r="C83" s="347" t="s">
        <v>196</v>
      </c>
      <c r="D83" s="245" t="s">
        <v>69</v>
      </c>
      <c r="E83" s="267" t="s">
        <v>197</v>
      </c>
      <c r="F83" s="110"/>
    </row>
    <row r="84" spans="2:6" ht="15">
      <c r="B84" s="335"/>
      <c r="C84" s="346"/>
      <c r="D84" s="245" t="s">
        <v>83</v>
      </c>
      <c r="E84" s="262" t="s">
        <v>198</v>
      </c>
      <c r="F84" s="112"/>
    </row>
    <row r="85" spans="2:6" ht="15">
      <c r="B85" s="335"/>
      <c r="C85" s="271" t="s">
        <v>199</v>
      </c>
      <c r="D85" s="245"/>
      <c r="E85" s="262"/>
      <c r="F85" s="112"/>
    </row>
    <row r="86" spans="2:6" ht="15">
      <c r="B86" s="335"/>
      <c r="C86" s="271" t="s">
        <v>200</v>
      </c>
      <c r="D86" s="245" t="s">
        <v>83</v>
      </c>
      <c r="E86" s="262" t="s">
        <v>198</v>
      </c>
      <c r="F86" s="112"/>
    </row>
    <row r="87" spans="2:6" ht="15">
      <c r="B87" s="335"/>
      <c r="C87" s="271" t="s">
        <v>201</v>
      </c>
      <c r="D87" s="245" t="s">
        <v>83</v>
      </c>
      <c r="E87" s="262" t="s">
        <v>198</v>
      </c>
      <c r="F87" s="112"/>
    </row>
    <row r="88" spans="2:6" ht="15">
      <c r="B88" s="335" t="s">
        <v>202</v>
      </c>
      <c r="C88" s="278" t="s">
        <v>203</v>
      </c>
      <c r="D88" s="245" t="s">
        <v>69</v>
      </c>
      <c r="E88" s="267" t="s">
        <v>204</v>
      </c>
      <c r="F88" s="110"/>
    </row>
    <row r="89" spans="2:6" ht="15">
      <c r="B89" s="335"/>
      <c r="C89" s="354" t="s">
        <v>205</v>
      </c>
      <c r="D89" s="245" t="s">
        <v>69</v>
      </c>
      <c r="E89" s="262" t="s">
        <v>204</v>
      </c>
      <c r="F89" s="264"/>
    </row>
    <row r="90" spans="2:6" ht="15">
      <c r="B90" s="335"/>
      <c r="C90" s="355"/>
      <c r="D90" s="246" t="s">
        <v>83</v>
      </c>
      <c r="E90" s="263" t="s">
        <v>206</v>
      </c>
      <c r="F90" s="114"/>
    </row>
    <row r="91" spans="2:6" ht="15">
      <c r="B91" s="335" t="s">
        <v>207</v>
      </c>
      <c r="C91" s="347" t="s">
        <v>208</v>
      </c>
      <c r="D91" s="245" t="s">
        <v>69</v>
      </c>
      <c r="E91" s="267" t="s">
        <v>197</v>
      </c>
      <c r="F91" s="110"/>
    </row>
    <row r="92" spans="2:6" ht="15">
      <c r="B92" s="335"/>
      <c r="C92" s="346"/>
      <c r="D92" s="245" t="s">
        <v>83</v>
      </c>
      <c r="E92" s="262"/>
      <c r="F92" s="112"/>
    </row>
    <row r="93" spans="2:6" ht="15">
      <c r="B93" s="335"/>
      <c r="C93" s="346" t="s">
        <v>209</v>
      </c>
      <c r="D93" s="245" t="s">
        <v>69</v>
      </c>
      <c r="E93" s="267" t="s">
        <v>197</v>
      </c>
      <c r="F93" s="112"/>
    </row>
    <row r="94" spans="2:6" ht="15">
      <c r="B94" s="335"/>
      <c r="C94" s="346"/>
      <c r="D94" s="245" t="s">
        <v>83</v>
      </c>
      <c r="E94" s="262"/>
      <c r="F94" s="112"/>
    </row>
    <row r="95" spans="2:6" ht="15">
      <c r="B95" s="335"/>
      <c r="C95" s="271" t="s">
        <v>210</v>
      </c>
      <c r="D95" s="245" t="s">
        <v>83</v>
      </c>
      <c r="E95" s="262"/>
      <c r="F95" s="112"/>
    </row>
    <row r="96" spans="2:6" ht="15">
      <c r="B96" s="335"/>
      <c r="C96" s="271" t="s">
        <v>211</v>
      </c>
      <c r="D96" s="245" t="s">
        <v>83</v>
      </c>
      <c r="E96" s="262"/>
      <c r="F96" s="112"/>
    </row>
    <row r="97" spans="2:6" ht="15">
      <c r="B97" s="335"/>
      <c r="C97" s="271" t="s">
        <v>212</v>
      </c>
      <c r="D97" s="258" t="s">
        <v>83</v>
      </c>
      <c r="E97" s="262"/>
      <c r="F97" s="112"/>
    </row>
    <row r="98" spans="2:6" ht="15">
      <c r="B98" s="335" t="s">
        <v>213</v>
      </c>
      <c r="C98" s="278" t="s">
        <v>214</v>
      </c>
      <c r="D98" s="244" t="s">
        <v>69</v>
      </c>
      <c r="E98" s="267" t="s">
        <v>204</v>
      </c>
      <c r="F98" s="110"/>
    </row>
    <row r="99" spans="2:6" ht="15">
      <c r="B99" s="335"/>
      <c r="C99" s="271" t="s">
        <v>215</v>
      </c>
      <c r="D99" s="245" t="s">
        <v>69</v>
      </c>
      <c r="E99" s="112" t="s">
        <v>204</v>
      </c>
      <c r="F99" s="112"/>
    </row>
    <row r="100" spans="2:6" ht="15">
      <c r="B100" s="335"/>
      <c r="C100" s="271" t="s">
        <v>216</v>
      </c>
      <c r="D100" s="245" t="s">
        <v>83</v>
      </c>
      <c r="E100" s="112"/>
      <c r="F100" s="112"/>
    </row>
    <row r="101" spans="2:6" ht="15">
      <c r="B101" s="335"/>
      <c r="C101" s="271" t="s">
        <v>217</v>
      </c>
      <c r="D101" s="245" t="s">
        <v>83</v>
      </c>
      <c r="E101" s="112"/>
      <c r="F101" s="112"/>
    </row>
    <row r="102" spans="2:6" ht="15">
      <c r="B102" s="335"/>
      <c r="C102" s="279" t="s">
        <v>218</v>
      </c>
      <c r="D102" s="246" t="s">
        <v>83</v>
      </c>
      <c r="E102" s="114"/>
      <c r="F102" s="114"/>
    </row>
    <row r="103" spans="2:6" ht="30">
      <c r="B103" s="115" t="s">
        <v>219</v>
      </c>
      <c r="C103" s="278" t="s">
        <v>220</v>
      </c>
      <c r="D103" s="244" t="s">
        <v>142</v>
      </c>
      <c r="E103" s="267" t="s">
        <v>92</v>
      </c>
      <c r="F103" s="110"/>
    </row>
    <row r="104" spans="2:6" ht="30">
      <c r="B104" s="109" t="s">
        <v>221</v>
      </c>
      <c r="C104" s="271" t="s">
        <v>222</v>
      </c>
      <c r="D104" s="117" t="s">
        <v>223</v>
      </c>
      <c r="E104" s="112" t="s">
        <v>76</v>
      </c>
      <c r="F104" s="112"/>
    </row>
    <row r="105" spans="2:6" ht="15">
      <c r="B105" s="335" t="s">
        <v>224</v>
      </c>
      <c r="C105" s="278" t="s">
        <v>225</v>
      </c>
      <c r="D105" s="244" t="s">
        <v>69</v>
      </c>
      <c r="E105" s="267" t="s">
        <v>226</v>
      </c>
      <c r="F105" s="344" t="s">
        <v>227</v>
      </c>
    </row>
    <row r="106" spans="2:6" ht="30">
      <c r="B106" s="335"/>
      <c r="C106" s="271" t="s">
        <v>228</v>
      </c>
      <c r="D106" s="245" t="s">
        <v>142</v>
      </c>
      <c r="E106" s="262" t="s">
        <v>92</v>
      </c>
      <c r="F106" s="344"/>
    </row>
    <row r="107" spans="2:6" ht="15">
      <c r="B107" s="335"/>
      <c r="C107" s="271" t="s">
        <v>229</v>
      </c>
      <c r="D107" s="245" t="s">
        <v>69</v>
      </c>
      <c r="E107" s="262" t="s">
        <v>226</v>
      </c>
      <c r="F107" s="344"/>
    </row>
    <row r="108" spans="2:6" ht="30">
      <c r="B108" s="335"/>
      <c r="C108" s="271" t="s">
        <v>230</v>
      </c>
      <c r="D108" s="245" t="s">
        <v>129</v>
      </c>
      <c r="E108" s="262" t="s">
        <v>70</v>
      </c>
      <c r="F108" s="344"/>
    </row>
    <row r="109" spans="2:6" ht="15">
      <c r="B109" s="335"/>
      <c r="C109" s="271" t="s">
        <v>231</v>
      </c>
      <c r="D109" s="245" t="s">
        <v>69</v>
      </c>
      <c r="E109" s="262" t="s">
        <v>226</v>
      </c>
      <c r="F109" s="344"/>
    </row>
    <row r="110" spans="2:6" ht="15">
      <c r="B110" s="335"/>
      <c r="C110" s="271" t="s">
        <v>232</v>
      </c>
      <c r="D110" s="245" t="s">
        <v>69</v>
      </c>
      <c r="E110" s="262" t="s">
        <v>226</v>
      </c>
      <c r="F110" s="344"/>
    </row>
    <row r="111" spans="2:6" ht="30">
      <c r="B111" s="335"/>
      <c r="C111" s="271" t="s">
        <v>233</v>
      </c>
      <c r="D111" s="245" t="s">
        <v>69</v>
      </c>
      <c r="E111" s="262" t="s">
        <v>226</v>
      </c>
      <c r="F111" s="344"/>
    </row>
    <row r="112" spans="2:6" ht="15">
      <c r="B112" s="335" t="s">
        <v>234</v>
      </c>
      <c r="C112" s="347" t="s">
        <v>235</v>
      </c>
      <c r="D112" s="244" t="s">
        <v>69</v>
      </c>
      <c r="E112" s="265" t="s">
        <v>236</v>
      </c>
      <c r="F112" s="349" t="s">
        <v>237</v>
      </c>
    </row>
    <row r="113" spans="2:6" ht="15">
      <c r="B113" s="335"/>
      <c r="C113" s="346"/>
      <c r="D113" s="245" t="s">
        <v>83</v>
      </c>
      <c r="E113" s="262" t="s">
        <v>43</v>
      </c>
      <c r="F113" s="349"/>
    </row>
    <row r="114" spans="2:6" ht="30">
      <c r="B114" s="335"/>
      <c r="C114" s="271" t="s">
        <v>238</v>
      </c>
      <c r="D114" s="245" t="s">
        <v>69</v>
      </c>
      <c r="E114" s="266" t="s">
        <v>239</v>
      </c>
      <c r="F114" s="349"/>
    </row>
    <row r="115" spans="2:6" ht="30">
      <c r="B115" s="335"/>
      <c r="C115" s="279" t="s">
        <v>240</v>
      </c>
      <c r="D115" s="246" t="s">
        <v>83</v>
      </c>
      <c r="E115" s="263" t="s">
        <v>241</v>
      </c>
      <c r="F115" s="349"/>
    </row>
    <row r="116" spans="2:6" ht="15">
      <c r="B116" s="335" t="s">
        <v>242</v>
      </c>
      <c r="C116" s="345" t="s">
        <v>243</v>
      </c>
      <c r="D116" s="244" t="s">
        <v>69</v>
      </c>
      <c r="E116" s="266" t="s">
        <v>244</v>
      </c>
      <c r="F116" s="343" t="s">
        <v>245</v>
      </c>
    </row>
    <row r="117" spans="2:6" ht="15">
      <c r="B117" s="335"/>
      <c r="C117" s="346"/>
      <c r="D117" s="245" t="s">
        <v>101</v>
      </c>
      <c r="E117" s="262" t="s">
        <v>246</v>
      </c>
      <c r="F117" s="344"/>
    </row>
    <row r="118" spans="2:6" ht="15">
      <c r="B118" s="335"/>
      <c r="C118" s="346"/>
      <c r="D118" s="245" t="s">
        <v>147</v>
      </c>
      <c r="E118" s="262" t="s">
        <v>247</v>
      </c>
      <c r="F118" s="344"/>
    </row>
    <row r="119" spans="2:6" ht="15">
      <c r="B119" s="335"/>
      <c r="C119" s="346"/>
      <c r="D119" s="245" t="s">
        <v>149</v>
      </c>
      <c r="E119" s="262" t="s">
        <v>247</v>
      </c>
      <c r="F119" s="344"/>
    </row>
    <row r="120" spans="2:6" ht="15">
      <c r="B120" s="335"/>
      <c r="C120" s="346"/>
      <c r="D120" s="245" t="s">
        <v>110</v>
      </c>
      <c r="E120" s="112" t="s">
        <v>76</v>
      </c>
      <c r="F120" s="344"/>
    </row>
    <row r="121" spans="2:6" ht="15">
      <c r="B121" s="335"/>
      <c r="C121" s="346"/>
      <c r="D121" s="245" t="s">
        <v>83</v>
      </c>
      <c r="E121" s="112" t="s">
        <v>248</v>
      </c>
      <c r="F121" s="344"/>
    </row>
    <row r="122" spans="2:6" ht="15">
      <c r="B122" s="335"/>
      <c r="C122" s="279" t="s">
        <v>249</v>
      </c>
      <c r="D122" s="246" t="s">
        <v>250</v>
      </c>
      <c r="E122" s="114" t="s">
        <v>76</v>
      </c>
      <c r="F122" s="344"/>
    </row>
    <row r="123" spans="2:6" ht="30">
      <c r="B123" s="115" t="s">
        <v>251</v>
      </c>
      <c r="C123" s="280" t="s">
        <v>252</v>
      </c>
      <c r="D123" s="247" t="s">
        <v>132</v>
      </c>
      <c r="E123" s="268"/>
      <c r="F123" s="116"/>
    </row>
    <row r="124" spans="2:6" ht="30">
      <c r="B124" s="115" t="s">
        <v>253</v>
      </c>
      <c r="C124" s="280" t="s">
        <v>254</v>
      </c>
      <c r="D124" s="247" t="s">
        <v>132</v>
      </c>
      <c r="E124" s="268"/>
      <c r="F124" s="116"/>
    </row>
    <row r="125" spans="2:6" ht="30">
      <c r="B125" s="115" t="s">
        <v>255</v>
      </c>
      <c r="C125" s="279" t="s">
        <v>256</v>
      </c>
      <c r="D125" s="246" t="s">
        <v>132</v>
      </c>
      <c r="E125" s="263"/>
      <c r="F125" s="114"/>
    </row>
  </sheetData>
  <customSheetViews>
    <customSheetView guid="{3E5F9D84-E9ED-3940-BED6-2C43C5D124BE}" scale="80" showGridLines="0" topLeftCell="B1">
      <pane ySplit="12" topLeftCell="A13" activePane="bottomLeft" state="frozen"/>
      <selection pane="bottomLeft" activeCell="J10" sqref="J10"/>
      <pageMargins left="0" right="0" top="0" bottom="0" header="0" footer="0"/>
      <pageSetup paperSize="9" orientation="portrait" r:id="rId1"/>
    </customSheetView>
  </customSheetViews>
  <mergeCells count="45">
    <mergeCell ref="C43:C51"/>
    <mergeCell ref="C54:C55"/>
    <mergeCell ref="F53:F55"/>
    <mergeCell ref="C56:C58"/>
    <mergeCell ref="F43:F52"/>
    <mergeCell ref="F116:F122"/>
    <mergeCell ref="C116:C121"/>
    <mergeCell ref="C112:C113"/>
    <mergeCell ref="F62:F63"/>
    <mergeCell ref="C68:C70"/>
    <mergeCell ref="F112:F115"/>
    <mergeCell ref="C77:C80"/>
    <mergeCell ref="C83:C84"/>
    <mergeCell ref="C64:C67"/>
    <mergeCell ref="F105:F111"/>
    <mergeCell ref="C91:C92"/>
    <mergeCell ref="C93:C94"/>
    <mergeCell ref="C89:C90"/>
    <mergeCell ref="B3:H3"/>
    <mergeCell ref="F23:F31"/>
    <mergeCell ref="F33:F35"/>
    <mergeCell ref="B62:B63"/>
    <mergeCell ref="C31:C32"/>
    <mergeCell ref="C33:C34"/>
    <mergeCell ref="F39:F40"/>
    <mergeCell ref="C39:C42"/>
    <mergeCell ref="C18:C19"/>
    <mergeCell ref="F18:F19"/>
    <mergeCell ref="F20:F21"/>
    <mergeCell ref="C20:C21"/>
    <mergeCell ref="C29:C30"/>
    <mergeCell ref="F36:F38"/>
    <mergeCell ref="C10:C14"/>
    <mergeCell ref="C6:E6"/>
    <mergeCell ref="B64:B70"/>
    <mergeCell ref="B116:B122"/>
    <mergeCell ref="B72:B73"/>
    <mergeCell ref="B74:B80"/>
    <mergeCell ref="B81:B82"/>
    <mergeCell ref="B83:B87"/>
    <mergeCell ref="B112:B115"/>
    <mergeCell ref="B88:B90"/>
    <mergeCell ref="B98:B102"/>
    <mergeCell ref="B105:B111"/>
    <mergeCell ref="B91:B97"/>
  </mergeCells>
  <hyperlinks>
    <hyperlink ref="D104" r:id="rId2" display="https://centuria.com.au/centuria-capital/working-with-us/" xr:uid="{2FC96C74-9998-4747-B3FF-D189CB7EE43B}"/>
    <hyperlink ref="D10" r:id="rId3" xr:uid="{F48DC443-A6D4-40E5-8789-E7031AD3AB8D}"/>
    <hyperlink ref="D14" r:id="rId4" xr:uid="{B079CCD0-14EE-4DF4-83EC-3B0D35E2CC27}"/>
    <hyperlink ref="D13" r:id="rId5" xr:uid="{58E60F7A-CD6D-4F7D-96F5-9562B996E356}"/>
    <hyperlink ref="D24" r:id="rId6" xr:uid="{36B2CED4-3763-496F-A5E9-9BC01243C206}"/>
    <hyperlink ref="D29" r:id="rId7" display="Code of Conduct" xr:uid="{8B8768C5-75EB-41FF-B610-15D08684EF22}"/>
    <hyperlink ref="D30" r:id="rId8" xr:uid="{E61DC949-D490-42A5-A25C-1719BC5DCA8D}"/>
    <hyperlink ref="D34" r:id="rId9" xr:uid="{E52AD339-DBB4-4310-A6E1-1DA8B58870A0}"/>
    <hyperlink ref="D42" r:id="rId10" xr:uid="{B882A718-2F22-4E0D-9D46-0BE7328FFFAB}"/>
    <hyperlink ref="D41" r:id="rId11" xr:uid="{A166D0C6-A9C1-4F03-B13F-78808F185578}"/>
    <hyperlink ref="D43" r:id="rId12" xr:uid="{2EB451F3-D7B8-4AF5-B773-C96B66E8A4A2}"/>
    <hyperlink ref="D44" r:id="rId13" display="Code of Conduct " xr:uid="{8032E49C-59F3-463D-96AB-B242F32409CE}"/>
    <hyperlink ref="D45" r:id="rId14" xr:uid="{C70B58EC-529F-4CAE-9C61-634D1B320E01}"/>
    <hyperlink ref="D46" r:id="rId15" xr:uid="{CDBB5477-9CB7-4537-9C89-237C9D466A78}"/>
    <hyperlink ref="D47" r:id="rId16" xr:uid="{B49E8704-7BAA-4CC7-9EE5-AD757E8A9BBF}"/>
    <hyperlink ref="D48" r:id="rId17" xr:uid="{E2B1135F-B853-4BF7-B476-B010552C141F}"/>
    <hyperlink ref="D51" r:id="rId18" xr:uid="{55C9E241-E6E8-4BA0-BBF7-E8C896FCF827}"/>
    <hyperlink ref="D50" r:id="rId19" xr:uid="{99E303CA-3D4A-44AC-B5B1-84F0D0A6B90A}"/>
    <hyperlink ref="D55" r:id="rId20" xr:uid="{A13FA4FB-B50D-4544-A13C-BE8842DEE13F}"/>
    <hyperlink ref="D54" r:id="rId21" display="Code of Conduct " xr:uid="{5A955ED5-C760-439B-8279-16280E2AD6B3}"/>
    <hyperlink ref="D56" r:id="rId22" xr:uid="{509D8345-E5D1-4FB4-AC7F-9E4465BCD505}"/>
    <hyperlink ref="D57" r:id="rId23" xr:uid="{B1DA53A4-13DC-4292-82CE-4D1F009EFAD3}"/>
    <hyperlink ref="D58" r:id="rId24" xr:uid="{4D1AEFB3-31FF-4566-8865-BFC37BA25DB0}"/>
    <hyperlink ref="D59" r:id="rId25" xr:uid="{5E11EE94-6C0A-4322-AB2E-0DBB6D25203D}"/>
    <hyperlink ref="D65" r:id="rId26" xr:uid="{3A25728D-8AE7-42A0-B9AA-38375B98E79E}"/>
    <hyperlink ref="D72" r:id="rId27" display="Code of Conduct " xr:uid="{EC1FFE9D-AA74-43CD-B39B-A5A7DAE9F7E4}"/>
    <hyperlink ref="D117" r:id="rId28" xr:uid="{9C27ABF3-4A67-4A1A-AAEC-4A0C58B8174D}"/>
    <hyperlink ref="D119" r:id="rId29" xr:uid="{61501383-C053-4C84-97D9-494F280CF5A3}"/>
    <hyperlink ref="D118" r:id="rId30" xr:uid="{DAD53EFB-359F-482D-BF79-B9B67EEA6BD9}"/>
    <hyperlink ref="D120" r:id="rId31" xr:uid="{50828E0E-2FAD-4754-B147-55007D80BC77}"/>
    <hyperlink ref="D123" r:id="rId32" xr:uid="{564BD97A-78C4-4631-A803-DB40E6FB7BDD}"/>
    <hyperlink ref="D124" r:id="rId33" xr:uid="{A1C1502D-C4DA-438E-A08D-D9138943BB8B}"/>
    <hyperlink ref="D125" r:id="rId34" xr:uid="{26B297C2-F682-44E4-9A83-24C46AEF14DA}"/>
    <hyperlink ref="D68" r:id="rId35" xr:uid="{F9885CA0-8252-48DA-B965-BCA09F2DDB6D}"/>
    <hyperlink ref="D67" r:id="rId36" xr:uid="{0E109F72-0D97-4CC0-8B85-0CE2BC8A1C91}"/>
    <hyperlink ref="D80" r:id="rId37" xr:uid="{392FEAA3-636C-466C-8E75-ECC44C957A53}"/>
    <hyperlink ref="D69" r:id="rId38" xr:uid="{EDA6680C-DF18-4128-AC2E-325688F2279B}"/>
    <hyperlink ref="D122" r:id="rId39" xr:uid="{AF8FF8EA-BCF1-4B28-8C0B-A78DE337CA43}"/>
    <hyperlink ref="D11" r:id="rId40" xr:uid="{D632E491-AF16-41B5-952F-4B5454EE8795}"/>
    <hyperlink ref="D15" r:id="rId41" xr:uid="{80EC45C3-E8F1-45C6-995C-D0938773A697}"/>
    <hyperlink ref="D19" r:id="rId42" xr:uid="{08AC5434-C4E8-45E6-9748-6972B8BF8274}"/>
    <hyperlink ref="D20" r:id="rId43" xr:uid="{F12EADD3-7C67-45AF-9212-91E5D344C820}"/>
    <hyperlink ref="D40" r:id="rId44" xr:uid="{D9AB4198-AA8F-4219-AC27-0EB53EEE7F83}"/>
    <hyperlink ref="D53" r:id="rId45" xr:uid="{190DAD80-A561-4920-BE92-E4D18FA562A6}"/>
    <hyperlink ref="D73" r:id="rId46" xr:uid="{B37638E5-4C39-4E65-95D5-34047112E9F1}"/>
    <hyperlink ref="D93" r:id="rId47" xr:uid="{C1F60CEC-C50F-4E48-A802-7024FCFB112E}"/>
    <hyperlink ref="D21" r:id="rId48" xr:uid="{DC853F70-58F3-4972-A7BB-06DF9E401015}"/>
    <hyperlink ref="D22" r:id="rId49" xr:uid="{AEB8B9D1-7948-4731-9590-9B15C78C09B9}"/>
    <hyperlink ref="D84" r:id="rId50" xr:uid="{17FAF949-85EA-44E1-97D5-136ECC2D1530}"/>
    <hyperlink ref="D86" r:id="rId51" xr:uid="{9ADDA3F2-B214-46A8-BDD6-D4EF9BF0A940}"/>
    <hyperlink ref="D90" r:id="rId52" xr:uid="{600FB0AF-9538-49F2-A8EB-C01D4573DB3B}"/>
    <hyperlink ref="D92" r:id="rId53" xr:uid="{D0607575-74A1-44A1-9DC4-7ADAE6032873}"/>
    <hyperlink ref="D94" r:id="rId54" xr:uid="{80E05B6E-B8CB-44EE-B606-5AF65AD23A65}"/>
    <hyperlink ref="D95" r:id="rId55" xr:uid="{1D281D87-A0B2-4210-938B-54018B5AE2EF}"/>
    <hyperlink ref="D96" r:id="rId56" xr:uid="{2ED35D6F-BBEE-472D-98ED-49F250CEC4F9}"/>
    <hyperlink ref="D97" r:id="rId57" xr:uid="{2263A279-B60B-4B6D-BC6B-F74CBD2D5381}"/>
    <hyperlink ref="D100" r:id="rId58" xr:uid="{82BD7EF3-C8DE-4CC4-A9B6-10A8080650E9}"/>
    <hyperlink ref="D101" r:id="rId59" xr:uid="{D1ECBC11-BB83-4F5F-810C-4A1D56770499}"/>
    <hyperlink ref="D102" r:id="rId60" xr:uid="{0D3541A2-66AB-45EC-9D8C-B454F8BE2DDA}"/>
    <hyperlink ref="D113" r:id="rId61" xr:uid="{62B6C00C-9E47-4ADE-9BBB-52782C40C341}"/>
    <hyperlink ref="D121" r:id="rId62" xr:uid="{8A24601E-FC7F-4A64-9BB7-4258EDE31F0E}"/>
    <hyperlink ref="D33" r:id="rId63" xr:uid="{89384D34-A38E-48F5-958E-52399A8BE849}"/>
    <hyperlink ref="D36" r:id="rId64" display="CNI Annual Report " xr:uid="{040124FF-9207-4C96-8403-7B06740FC77C}"/>
    <hyperlink ref="D37" r:id="rId65" display="CNI Annual Report " xr:uid="{AFA32A8D-0C3A-4C72-92CB-9D7A76FD694B}"/>
    <hyperlink ref="D38" r:id="rId66" display="CNI Annual Report " xr:uid="{32121273-1CD1-4FD4-8394-BDED541C81C2}"/>
    <hyperlink ref="D39" r:id="rId67" xr:uid="{1617D530-18B8-4A9E-B000-440BBB2C1F12}"/>
    <hyperlink ref="D74" r:id="rId68" xr:uid="{FB631B94-C715-4310-8BE1-7D50F41545CC}"/>
    <hyperlink ref="D31" r:id="rId69" xr:uid="{184F622B-FFAA-4980-A49C-F483F659BD52}"/>
    <hyperlink ref="D106" r:id="rId70" xr:uid="{7931A565-AF43-4DA9-99EE-8D2A1660AAD5}"/>
    <hyperlink ref="D108" r:id="rId71" xr:uid="{808BE826-BABC-4D38-B130-07EFDEC4F7DF}"/>
    <hyperlink ref="D32" r:id="rId72" xr:uid="{C3E35206-4766-471A-882F-693524B8BB13}"/>
    <hyperlink ref="D75" r:id="rId73" xr:uid="{04DED5CF-FDF2-44D8-95BF-24F1E1D2B38B}"/>
    <hyperlink ref="D76" r:id="rId74" xr:uid="{39DAEAAC-ABAD-4827-B7D9-498C41BAF2FC}"/>
    <hyperlink ref="E17" r:id="rId75" xr:uid="{1630D42E-D5C7-44C0-8AC8-A87403F3C80B}"/>
    <hyperlink ref="D87" r:id="rId76" xr:uid="{4B912E53-FAA9-47E4-AB67-8386045A6E0F}"/>
    <hyperlink ref="D103" r:id="rId77" xr:uid="{D15B089A-1910-47AA-98A7-D4164C26DE3B}"/>
    <hyperlink ref="D115" r:id="rId78" xr:uid="{9A82BE3C-482E-4924-AB10-74CBC1B9B2CD}"/>
    <hyperlink ref="D71" r:id="rId79" xr:uid="{5DA3313E-170C-4EEA-984E-A3312FF6BF05}"/>
    <hyperlink ref="D23" r:id="rId80" xr:uid="{503CA2A9-E860-4593-960C-7886CE7227BF}"/>
    <hyperlink ref="D25" r:id="rId81" xr:uid="{3290AFDE-7F51-4957-B91A-77E3478FD1E0}"/>
    <hyperlink ref="D26:D28" r:id="rId82" display="Centuria Sustainability Report" xr:uid="{DD113E25-CF65-43E6-8A3C-9443C41F0BFA}"/>
    <hyperlink ref="D18" r:id="rId83" xr:uid="{D95A89A1-2431-43F6-B2D0-933CB00FA94C}"/>
    <hyperlink ref="D35" r:id="rId84" xr:uid="{B401F16F-D267-4B22-B761-CE51D8B62352}"/>
    <hyperlink ref="D49" r:id="rId85" xr:uid="{53BF0BF6-B2C2-42E7-BB40-27A97E20DA45}"/>
    <hyperlink ref="D52" r:id="rId86" xr:uid="{301DE83C-59AD-4AE5-B6BF-9D4F0420F3AF}"/>
    <hyperlink ref="D60" r:id="rId87" xr:uid="{7D9E3748-470D-429F-ADF8-D865E1486E21}"/>
    <hyperlink ref="D63" r:id="rId88" xr:uid="{D9E0C9B9-EA60-4D9A-890B-DCFB4018E698}"/>
    <hyperlink ref="D62" r:id="rId89" xr:uid="{A884C0B5-9511-4132-B3B0-745682B47BBF}"/>
    <hyperlink ref="D64" r:id="rId90" xr:uid="{648DCCA0-D2E1-4A25-A9A3-7D7BB304E17C}"/>
    <hyperlink ref="D77" r:id="rId91" xr:uid="{3F203886-30E1-4409-B627-A2F2BC51C207}"/>
    <hyperlink ref="D78" r:id="rId92" xr:uid="{5D327A71-BD4A-4877-92D2-1AB97561C25D}"/>
    <hyperlink ref="D79" r:id="rId93" xr:uid="{73034F94-12F3-4065-B34F-DFF8B5CC03DA}"/>
    <hyperlink ref="D81" r:id="rId94" xr:uid="{CD424427-657F-40F9-9BD9-1A6A1847C57D}"/>
    <hyperlink ref="D83" r:id="rId95" xr:uid="{5B16BDC9-E08C-44E1-BF04-83F991ECBEF1}"/>
    <hyperlink ref="D88" r:id="rId96" xr:uid="{36485A70-C2B2-48D2-9A1D-F774EBCB2BC1}"/>
    <hyperlink ref="D89" r:id="rId97" xr:uid="{2037E84F-EEBC-4B25-820A-67E9DA4AD86F}"/>
    <hyperlink ref="D91" r:id="rId98" xr:uid="{D6D217DC-9CFE-42DC-98AB-CD813E4747F1}"/>
    <hyperlink ref="D98" r:id="rId99" xr:uid="{FB1ADD3B-07A5-4B19-AF6E-CACB45AC37C6}"/>
    <hyperlink ref="D99" r:id="rId100" xr:uid="{6B2C3013-AA4F-4167-964C-0D9409275A39}"/>
    <hyperlink ref="D105" r:id="rId101" xr:uid="{8354C6B6-FEB5-47A4-B68A-82D39925F393}"/>
    <hyperlink ref="D107" r:id="rId102" xr:uid="{34C98F91-B298-4D62-A993-8FB3B54D4D13}"/>
    <hyperlink ref="D109" r:id="rId103" xr:uid="{44296CC7-0B37-4870-9FED-23F7C7BB7DC7}"/>
    <hyperlink ref="D110" r:id="rId104" xr:uid="{A7B183E8-9E75-4A26-BBEF-12DE86F723C7}"/>
    <hyperlink ref="D111" r:id="rId105" xr:uid="{8B940BF9-8292-41F5-9798-94F0C4E3CE2E}"/>
    <hyperlink ref="D112" r:id="rId106" xr:uid="{127D767D-50BA-40A2-B68E-F9729E7B8694}"/>
    <hyperlink ref="D114" r:id="rId107" xr:uid="{0795E925-3D26-4F03-BF4A-D68B34A5D31C}"/>
    <hyperlink ref="D116" r:id="rId108" xr:uid="{0ECC53F5-C528-44D2-9B3E-FC20C38C03C3}"/>
    <hyperlink ref="D66" r:id="rId109" xr:uid="{F008B667-CBC3-446B-9F8A-AA225B9FF1E7}"/>
    <hyperlink ref="D12" r:id="rId110" xr:uid="{C43CA1C8-2FE6-4B72-8BAA-9B25D241A2CB}"/>
  </hyperlinks>
  <pageMargins left="0.7" right="0.7" top="0.75" bottom="0.75" header="0.3" footer="0.3"/>
  <pageSetup paperSize="9" orientation="portrait" r:id="rId111"/>
  <drawing r:id="rId1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5FACE-714F-430F-A032-21EBAB1D722D}">
  <dimension ref="A1:K105"/>
  <sheetViews>
    <sheetView showGridLines="0" zoomScale="80" zoomScaleNormal="70" workbookViewId="0">
      <pane ySplit="5" topLeftCell="A26" activePane="bottomLeft" state="frozen"/>
      <selection pane="bottomLeft" activeCell="F20" sqref="F20"/>
    </sheetView>
  </sheetViews>
  <sheetFormatPr defaultColWidth="8.625" defaultRowHeight="14.1"/>
  <cols>
    <col min="1" max="1" width="4.625" customWidth="1"/>
    <col min="2" max="2" width="31.625" customWidth="1"/>
    <col min="3" max="3" width="12.5" customWidth="1"/>
    <col min="4" max="5" width="19.625" customWidth="1"/>
    <col min="6" max="6" width="74.625" customWidth="1"/>
    <col min="7" max="7" width="13" customWidth="1"/>
  </cols>
  <sheetData>
    <row r="1" spans="1:11" ht="50.1" customHeight="1">
      <c r="A1" s="28"/>
      <c r="B1" s="102"/>
      <c r="C1" s="28"/>
      <c r="D1" s="28"/>
      <c r="E1" s="28"/>
      <c r="F1" s="28"/>
      <c r="G1" s="28"/>
      <c r="H1" s="28"/>
      <c r="I1" s="28"/>
      <c r="J1" s="28"/>
      <c r="K1" s="28"/>
    </row>
    <row r="2" spans="1:11" ht="50.1" customHeight="1">
      <c r="A2" s="28"/>
      <c r="B2" s="27"/>
      <c r="C2" s="28"/>
      <c r="D2" s="28"/>
      <c r="E2" s="28"/>
      <c r="F2" s="28"/>
      <c r="G2" s="28"/>
      <c r="H2" s="28"/>
      <c r="I2" s="28"/>
      <c r="J2" s="28"/>
      <c r="K2" s="28"/>
    </row>
    <row r="3" spans="1:11" ht="30">
      <c r="A3" s="28"/>
      <c r="B3" s="336" t="s">
        <v>206</v>
      </c>
      <c r="C3" s="336"/>
      <c r="D3" s="336"/>
      <c r="E3" s="336"/>
      <c r="F3" s="336"/>
      <c r="G3" s="336"/>
      <c r="H3" s="336"/>
      <c r="I3" s="336"/>
      <c r="J3" s="336"/>
      <c r="K3" s="28"/>
    </row>
    <row r="4" spans="1:11" ht="32.1" customHeight="1">
      <c r="A4" s="95"/>
      <c r="B4" s="85" t="s">
        <v>257</v>
      </c>
      <c r="C4" s="104"/>
      <c r="D4" s="104"/>
      <c r="E4" s="104"/>
      <c r="F4" s="104"/>
      <c r="G4" s="104"/>
      <c r="H4" s="104"/>
      <c r="I4" s="104"/>
      <c r="J4" s="104"/>
      <c r="K4" s="96"/>
    </row>
    <row r="5" spans="1:11" ht="26.1" customHeight="1"/>
    <row r="6" spans="1:11" ht="35.1" customHeight="1"/>
    <row r="7" spans="1:11" s="11" customFormat="1" ht="23.1" customHeight="1">
      <c r="B7" s="51" t="s">
        <v>258</v>
      </c>
      <c r="C7" s="52"/>
      <c r="D7" s="52"/>
      <c r="E7" s="52"/>
      <c r="F7" s="52"/>
    </row>
    <row r="8" spans="1:11" s="11" customFormat="1" ht="23.1" customHeight="1">
      <c r="B8" s="179" t="s">
        <v>259</v>
      </c>
      <c r="C8" s="179" t="s">
        <v>260</v>
      </c>
      <c r="D8" s="200" t="s">
        <v>261</v>
      </c>
      <c r="E8" s="200" t="s">
        <v>262</v>
      </c>
      <c r="F8" s="182" t="s">
        <v>263</v>
      </c>
      <c r="G8" s="91"/>
    </row>
    <row r="9" spans="1:11" s="11" customFormat="1" ht="23.1" customHeight="1">
      <c r="B9" s="183" t="s">
        <v>264</v>
      </c>
      <c r="C9" s="201"/>
      <c r="D9" s="202"/>
      <c r="E9" s="202"/>
      <c r="F9" s="203"/>
    </row>
    <row r="10" spans="1:11" s="11" customFormat="1" ht="28.5" customHeight="1">
      <c r="B10" s="187" t="s">
        <v>265</v>
      </c>
      <c r="C10" s="187" t="s">
        <v>266</v>
      </c>
      <c r="D10" s="305">
        <v>3732</v>
      </c>
      <c r="E10" s="205">
        <f>'[1]FY25 Datasheet Summary'!$B$2</f>
        <v>4011.9136939447067</v>
      </c>
      <c r="F10" s="196"/>
      <c r="H10" s="22"/>
    </row>
    <row r="11" spans="1:11" s="11" customFormat="1" ht="23.1" customHeight="1">
      <c r="B11" s="187" t="s">
        <v>267</v>
      </c>
      <c r="C11" s="187" t="s">
        <v>266</v>
      </c>
      <c r="D11" s="305">
        <v>24602</v>
      </c>
      <c r="E11" s="205">
        <f>'[1]FY25 Datasheet Summary'!$B$3</f>
        <v>23591.616577653902</v>
      </c>
      <c r="F11" s="196"/>
    </row>
    <row r="12" spans="1:11" s="11" customFormat="1" ht="23.1" customHeight="1">
      <c r="B12" s="187" t="s">
        <v>268</v>
      </c>
      <c r="C12" s="187" t="s">
        <v>266</v>
      </c>
      <c r="D12" s="204">
        <v>28334</v>
      </c>
      <c r="E12" s="204">
        <f>'[1]FY25 Datasheet Summary'!$B$4</f>
        <v>27603.530271598607</v>
      </c>
      <c r="F12" s="196"/>
    </row>
    <row r="13" spans="1:11" s="11" customFormat="1" ht="23.1" customHeight="1">
      <c r="B13" s="187" t="s">
        <v>269</v>
      </c>
      <c r="C13" s="187" t="s">
        <v>270</v>
      </c>
      <c r="D13" s="290">
        <f>(D12*1000)/D27</f>
        <v>14.397501552276685</v>
      </c>
      <c r="E13" s="290">
        <f>(E12*1000)/E27</f>
        <v>3.836622342273059</v>
      </c>
      <c r="F13" s="196"/>
    </row>
    <row r="14" spans="1:11" s="11" customFormat="1" ht="23.1" customHeight="1">
      <c r="B14" s="183" t="s">
        <v>198</v>
      </c>
      <c r="C14" s="201"/>
      <c r="D14" s="202"/>
      <c r="E14" s="202"/>
      <c r="F14" s="206"/>
    </row>
    <row r="15" spans="1:11" s="11" customFormat="1" ht="32.25" customHeight="1">
      <c r="B15" s="187" t="s">
        <v>271</v>
      </c>
      <c r="C15" s="187" t="s">
        <v>272</v>
      </c>
      <c r="D15" s="305">
        <v>58652</v>
      </c>
      <c r="E15" s="205">
        <f>'[1]FY25 Datasheet Summary'!$B$5</f>
        <v>60971.076122093138</v>
      </c>
      <c r="F15" s="196" t="s">
        <v>273</v>
      </c>
      <c r="H15" s="53"/>
    </row>
    <row r="16" spans="1:11" s="11" customFormat="1" ht="23.1" customHeight="1">
      <c r="B16" s="183" t="s">
        <v>274</v>
      </c>
      <c r="C16" s="201"/>
      <c r="D16" s="202"/>
      <c r="E16" s="202"/>
      <c r="F16" s="206"/>
      <c r="H16" s="53"/>
    </row>
    <row r="17" spans="2:8" s="11" customFormat="1" ht="23.1" customHeight="1">
      <c r="B17" s="187" t="s">
        <v>275</v>
      </c>
      <c r="C17" s="187" t="s">
        <v>276</v>
      </c>
      <c r="D17" s="305">
        <v>732019</v>
      </c>
      <c r="E17" s="205">
        <f>'[1]FY25 Datasheet Summary'!$B$6</f>
        <v>2850136.9392978251</v>
      </c>
      <c r="F17" s="196" t="s">
        <v>277</v>
      </c>
    </row>
    <row r="18" spans="2:8" s="11" customFormat="1" ht="23.1" customHeight="1">
      <c r="B18" s="187" t="s">
        <v>278</v>
      </c>
      <c r="C18" s="187" t="s">
        <v>276</v>
      </c>
      <c r="D18" s="305">
        <f>D17</f>
        <v>732019</v>
      </c>
      <c r="E18" s="305">
        <f>'[2]1. Summary'!$D$9</f>
        <v>831336.93929782521</v>
      </c>
      <c r="F18" s="196"/>
    </row>
    <row r="19" spans="2:8" s="11" customFormat="1" ht="23.1" customHeight="1">
      <c r="B19" s="187" t="s">
        <v>279</v>
      </c>
      <c r="C19" s="187" t="s">
        <v>276</v>
      </c>
      <c r="D19" s="305" t="s">
        <v>280</v>
      </c>
      <c r="E19" s="305">
        <f>'[2]1. Summary'!$D$19</f>
        <v>573050</v>
      </c>
      <c r="F19" s="196" t="s">
        <v>281</v>
      </c>
    </row>
    <row r="20" spans="2:8" s="11" customFormat="1" ht="23.1" customHeight="1">
      <c r="B20" s="187" t="s">
        <v>282</v>
      </c>
      <c r="C20" s="187" t="s">
        <v>276</v>
      </c>
      <c r="D20" s="305" t="s">
        <v>280</v>
      </c>
      <c r="E20" s="305">
        <f>'[2]1. Summary'!$D$20</f>
        <v>1445750</v>
      </c>
      <c r="F20" s="196" t="s">
        <v>281</v>
      </c>
    </row>
    <row r="21" spans="2:8" s="11" customFormat="1" ht="23.1" customHeight="1">
      <c r="B21" s="187" t="s">
        <v>283</v>
      </c>
      <c r="C21" s="187" t="s">
        <v>284</v>
      </c>
      <c r="D21" s="289">
        <f>D17/D27</f>
        <v>0.37196458984951036</v>
      </c>
      <c r="E21" s="289">
        <f>E17/E27</f>
        <v>0.39614132512241573</v>
      </c>
      <c r="F21" s="196"/>
    </row>
    <row r="22" spans="2:8" s="11" customFormat="1" ht="23.1" customHeight="1">
      <c r="B22" s="187" t="s">
        <v>285</v>
      </c>
      <c r="C22" s="187" t="s">
        <v>286</v>
      </c>
      <c r="D22" s="305">
        <v>5980</v>
      </c>
      <c r="E22" s="205">
        <f>'[3]FY25 Datasheet Summary'!$B$7</f>
        <v>5430.3927575300477</v>
      </c>
      <c r="F22" s="196"/>
    </row>
    <row r="23" spans="2:8" s="11" customFormat="1" ht="23.1" customHeight="1">
      <c r="B23" s="190" t="s">
        <v>287</v>
      </c>
      <c r="C23" s="187" t="s">
        <v>286</v>
      </c>
      <c r="D23" s="305">
        <v>4219</v>
      </c>
      <c r="E23" s="205">
        <f>'[3]FY25 Datasheet Summary'!$B$8</f>
        <v>3577.1605680927742</v>
      </c>
      <c r="F23" s="196"/>
    </row>
    <row r="24" spans="2:8" s="11" customFormat="1" ht="23.1" customHeight="1">
      <c r="B24" s="190" t="s">
        <v>288</v>
      </c>
      <c r="C24" s="187" t="s">
        <v>286</v>
      </c>
      <c r="D24" s="305">
        <v>1760</v>
      </c>
      <c r="E24" s="205">
        <f>'[3]FY25 Datasheet Summary'!$B$9</f>
        <v>1853.2321894372735</v>
      </c>
      <c r="F24" s="196"/>
    </row>
    <row r="25" spans="2:8" s="11" customFormat="1" ht="23.1" customHeight="1">
      <c r="B25" s="190" t="s">
        <v>288</v>
      </c>
      <c r="C25" s="187" t="s">
        <v>289</v>
      </c>
      <c r="D25" s="207">
        <v>0.28999999999999998</v>
      </c>
      <c r="E25" s="207">
        <f>'[3]FY25 Datasheet Summary'!$B$10</f>
        <v>0.34127037807117933</v>
      </c>
      <c r="F25" s="196"/>
    </row>
    <row r="26" spans="2:8" s="11" customFormat="1" ht="23.1" customHeight="1">
      <c r="B26" s="183"/>
      <c r="C26" s="201"/>
      <c r="D26" s="202"/>
      <c r="E26" s="202"/>
      <c r="F26" s="203"/>
    </row>
    <row r="27" spans="2:8" s="11" customFormat="1" ht="44.1" customHeight="1">
      <c r="B27" s="191" t="s">
        <v>290</v>
      </c>
      <c r="C27" s="191" t="s">
        <v>291</v>
      </c>
      <c r="D27" s="288">
        <v>1967980.34</v>
      </c>
      <c r="E27" s="288">
        <f>[1]NLA!$B$2</f>
        <v>7194747.8300000001</v>
      </c>
      <c r="F27" s="194" t="s">
        <v>292</v>
      </c>
      <c r="H27" s="53"/>
    </row>
    <row r="28" spans="2:8" s="11" customFormat="1" ht="23.1" customHeight="1">
      <c r="D28" s="57"/>
      <c r="E28" s="57"/>
      <c r="F28" s="14"/>
    </row>
    <row r="29" spans="2:8" s="11" customFormat="1" ht="23.1" customHeight="1">
      <c r="D29" s="58"/>
      <c r="E29" s="58"/>
      <c r="F29" s="14"/>
    </row>
    <row r="30" spans="2:8" s="11" customFormat="1" ht="23.1" customHeight="1">
      <c r="B30" s="51" t="s">
        <v>293</v>
      </c>
      <c r="C30" s="52"/>
      <c r="D30" s="59"/>
      <c r="E30" s="59"/>
      <c r="F30" s="60"/>
    </row>
    <row r="31" spans="2:8" s="11" customFormat="1" ht="23.1" customHeight="1">
      <c r="B31" s="179" t="s">
        <v>259</v>
      </c>
      <c r="C31" s="179" t="s">
        <v>260</v>
      </c>
      <c r="D31" s="200" t="s">
        <v>261</v>
      </c>
      <c r="E31" s="200" t="s">
        <v>262</v>
      </c>
      <c r="F31" s="182" t="s">
        <v>263</v>
      </c>
      <c r="G31" s="91"/>
    </row>
    <row r="32" spans="2:8" s="11" customFormat="1" ht="23.1" customHeight="1">
      <c r="B32" s="183" t="s">
        <v>264</v>
      </c>
      <c r="C32" s="201"/>
      <c r="D32" s="208"/>
      <c r="E32" s="208"/>
      <c r="F32" s="203"/>
    </row>
    <row r="33" spans="2:6" s="11" customFormat="1" ht="29.25" customHeight="1">
      <c r="B33" s="187" t="s">
        <v>265</v>
      </c>
      <c r="C33" s="187" t="s">
        <v>266</v>
      </c>
      <c r="D33" s="189">
        <v>3514</v>
      </c>
      <c r="E33" s="189">
        <f>'[1]FY25 Datasheet Summary'!$B$19</f>
        <v>3823.2433014087064</v>
      </c>
      <c r="F33" s="196"/>
    </row>
    <row r="34" spans="2:6" s="11" customFormat="1" ht="23.1" customHeight="1">
      <c r="B34" s="187" t="s">
        <v>267</v>
      </c>
      <c r="C34" s="187" t="s">
        <v>266</v>
      </c>
      <c r="D34" s="189">
        <v>24335</v>
      </c>
      <c r="E34" s="189">
        <f>'[1]FY25 Datasheet Summary'!$B$20</f>
        <v>23217.318037146666</v>
      </c>
      <c r="F34" s="190"/>
    </row>
    <row r="35" spans="2:6" s="11" customFormat="1" ht="23.1" customHeight="1">
      <c r="B35" s="187" t="s">
        <v>294</v>
      </c>
      <c r="C35" s="187" t="s">
        <v>266</v>
      </c>
      <c r="D35" s="189">
        <v>27849</v>
      </c>
      <c r="E35" s="189">
        <f>SUM(E33:E34)</f>
        <v>27040.561338555373</v>
      </c>
      <c r="F35" s="190"/>
    </row>
    <row r="36" spans="2:6" s="11" customFormat="1" ht="23.1" customHeight="1">
      <c r="B36" s="187" t="s">
        <v>269</v>
      </c>
      <c r="C36" s="187" t="s">
        <v>270</v>
      </c>
      <c r="D36" s="293">
        <f>(D35*1000)/D47</f>
        <v>15.629653461471834</v>
      </c>
      <c r="E36" s="293">
        <f>(E35*1000)/E47</f>
        <v>3.8470213111088905</v>
      </c>
      <c r="F36" s="190"/>
    </row>
    <row r="37" spans="2:6" s="11" customFormat="1" ht="23.1" customHeight="1">
      <c r="B37" s="183" t="s">
        <v>198</v>
      </c>
      <c r="C37" s="201"/>
      <c r="D37" s="208"/>
      <c r="E37" s="208"/>
      <c r="F37" s="203"/>
    </row>
    <row r="38" spans="2:6" s="11" customFormat="1" ht="39" customHeight="1">
      <c r="B38" s="187" t="s">
        <v>271</v>
      </c>
      <c r="C38" s="187" t="s">
        <v>272</v>
      </c>
      <c r="D38" s="189">
        <v>54263</v>
      </c>
      <c r="E38" s="189">
        <f>'[1]FY25 Datasheet Summary'!$B$22</f>
        <v>56799.452888583524</v>
      </c>
      <c r="F38" s="196" t="s">
        <v>295</v>
      </c>
    </row>
    <row r="39" spans="2:6" s="11" customFormat="1" ht="23.1" customHeight="1">
      <c r="B39" s="183" t="s">
        <v>274</v>
      </c>
      <c r="C39" s="201"/>
      <c r="D39" s="208"/>
      <c r="E39" s="208"/>
      <c r="F39" s="203"/>
    </row>
    <row r="40" spans="2:6" s="11" customFormat="1" ht="39.75" customHeight="1">
      <c r="B40" s="187" t="s">
        <v>275</v>
      </c>
      <c r="C40" s="187" t="s">
        <v>276</v>
      </c>
      <c r="D40" s="189">
        <v>687969</v>
      </c>
      <c r="E40" s="189">
        <f>'[1]FY25 Datasheet Summary'!$B$23</f>
        <v>2809810.662025095</v>
      </c>
      <c r="F40" s="196" t="s">
        <v>296</v>
      </c>
    </row>
    <row r="41" spans="2:6" s="11" customFormat="1" ht="23.1" customHeight="1">
      <c r="B41" s="187" t="s">
        <v>283</v>
      </c>
      <c r="C41" s="187" t="s">
        <v>284</v>
      </c>
      <c r="D41" s="292">
        <f>D40/D47</f>
        <v>0.38610783375472429</v>
      </c>
      <c r="E41" s="292">
        <f>E40/E47</f>
        <v>0.39974767393527072</v>
      </c>
      <c r="F41" s="196"/>
    </row>
    <row r="42" spans="2:6" s="11" customFormat="1" ht="23.1" customHeight="1">
      <c r="B42" s="187" t="s">
        <v>285</v>
      </c>
      <c r="C42" s="187" t="s">
        <v>286</v>
      </c>
      <c r="D42" s="189">
        <v>5530</v>
      </c>
      <c r="E42" s="189">
        <f>'[1]FY25 Datasheet Summary'!$B$24</f>
        <v>4841.3367440250577</v>
      </c>
      <c r="F42" s="356" t="s">
        <v>297</v>
      </c>
    </row>
    <row r="43" spans="2:6" s="11" customFormat="1" ht="23.1" customHeight="1">
      <c r="B43" s="190" t="s">
        <v>298</v>
      </c>
      <c r="C43" s="187" t="s">
        <v>286</v>
      </c>
      <c r="D43" s="189">
        <v>3888</v>
      </c>
      <c r="E43" s="189">
        <f>'[1]FY25 Datasheet Summary'!$B$25</f>
        <v>3191.1498867397845</v>
      </c>
      <c r="F43" s="356"/>
    </row>
    <row r="44" spans="2:6" s="11" customFormat="1" ht="23.1" customHeight="1">
      <c r="B44" s="190" t="s">
        <v>288</v>
      </c>
      <c r="C44" s="187" t="s">
        <v>286</v>
      </c>
      <c r="D44" s="189">
        <v>1642</v>
      </c>
      <c r="E44" s="189">
        <f>'[1]FY25 Datasheet Summary'!$B$26</f>
        <v>1650.1868572852734</v>
      </c>
      <c r="F44" s="356"/>
    </row>
    <row r="45" spans="2:6" s="11" customFormat="1" ht="30.75" customHeight="1">
      <c r="B45" s="190" t="s">
        <v>288</v>
      </c>
      <c r="C45" s="187" t="s">
        <v>289</v>
      </c>
      <c r="D45" s="209">
        <f>D44/D42</f>
        <v>0.2969258589511754</v>
      </c>
      <c r="E45" s="209">
        <f>E44/E42</f>
        <v>0.34085355853873495</v>
      </c>
      <c r="F45" s="196"/>
    </row>
    <row r="46" spans="2:6" s="11" customFormat="1" ht="23.1" customHeight="1">
      <c r="B46" s="183"/>
      <c r="C46" s="201"/>
      <c r="D46" s="208"/>
      <c r="E46" s="208"/>
      <c r="F46" s="203"/>
    </row>
    <row r="47" spans="2:6" s="11" customFormat="1" ht="37.35" customHeight="1">
      <c r="B47" s="191" t="s">
        <v>290</v>
      </c>
      <c r="C47" s="191" t="s">
        <v>291</v>
      </c>
      <c r="D47" s="291">
        <v>1781805.34</v>
      </c>
      <c r="E47" s="291">
        <f>[1]NLA!$B$3</f>
        <v>7028960.6299999999</v>
      </c>
      <c r="F47" s="194" t="s">
        <v>299</v>
      </c>
    </row>
    <row r="48" spans="2:6" s="11" customFormat="1" ht="23.1" customHeight="1">
      <c r="D48" s="58"/>
      <c r="E48" s="58"/>
      <c r="F48" s="14"/>
    </row>
    <row r="49" spans="2:7" s="11" customFormat="1" ht="23.1" customHeight="1">
      <c r="D49" s="58"/>
      <c r="E49" s="58"/>
      <c r="F49" s="14"/>
    </row>
    <row r="50" spans="2:7" s="11" customFormat="1" ht="23.1" customHeight="1">
      <c r="B50" s="51" t="s">
        <v>300</v>
      </c>
      <c r="C50" s="52"/>
      <c r="D50" s="59"/>
      <c r="E50" s="59"/>
      <c r="F50" s="60"/>
    </row>
    <row r="51" spans="2:7" s="11" customFormat="1" ht="23.1" customHeight="1">
      <c r="B51" s="179" t="s">
        <v>259</v>
      </c>
      <c r="C51" s="179" t="s">
        <v>260</v>
      </c>
      <c r="D51" s="200" t="s">
        <v>261</v>
      </c>
      <c r="E51" s="200" t="s">
        <v>262</v>
      </c>
      <c r="F51" s="182" t="s">
        <v>263</v>
      </c>
      <c r="G51" s="91"/>
    </row>
    <row r="52" spans="2:7" s="11" customFormat="1" ht="23.1" customHeight="1">
      <c r="B52" s="183" t="s">
        <v>264</v>
      </c>
      <c r="C52" s="201"/>
      <c r="D52" s="208"/>
      <c r="E52" s="208"/>
      <c r="F52" s="203"/>
    </row>
    <row r="53" spans="2:7" s="11" customFormat="1" ht="23.1" customHeight="1">
      <c r="B53" s="187" t="s">
        <v>265</v>
      </c>
      <c r="C53" s="187" t="s">
        <v>266</v>
      </c>
      <c r="D53" s="210">
        <v>218</v>
      </c>
      <c r="E53" s="225">
        <f>'[1]FY25 Datasheet Summary'!$B$35</f>
        <v>188.67039253600001</v>
      </c>
      <c r="F53" s="211"/>
    </row>
    <row r="54" spans="2:7" s="11" customFormat="1" ht="27" customHeight="1">
      <c r="B54" s="187" t="s">
        <v>267</v>
      </c>
      <c r="C54" s="187" t="s">
        <v>266</v>
      </c>
      <c r="D54" s="210">
        <v>267</v>
      </c>
      <c r="E54" s="225">
        <f>'[1]FY25 Datasheet Summary'!$B$36</f>
        <v>374.298540507236</v>
      </c>
      <c r="F54" s="196"/>
    </row>
    <row r="55" spans="2:7" s="11" customFormat="1" ht="23.1" customHeight="1">
      <c r="B55" s="187" t="s">
        <v>301</v>
      </c>
      <c r="C55" s="187" t="s">
        <v>266</v>
      </c>
      <c r="D55" s="189">
        <v>485</v>
      </c>
      <c r="E55" s="189">
        <f>'[1]FY25 Datasheet Summary'!$B$37</f>
        <v>562.96893304323601</v>
      </c>
      <c r="F55" s="196"/>
    </row>
    <row r="56" spans="2:7" s="11" customFormat="1" ht="23.1" customHeight="1">
      <c r="B56" s="187" t="s">
        <v>269</v>
      </c>
      <c r="C56" s="187" t="s">
        <v>270</v>
      </c>
      <c r="D56" s="293">
        <f>(D55*1000)/D67</f>
        <v>2.6050758694776421</v>
      </c>
      <c r="E56" s="293">
        <f>(E55*1000)/E67</f>
        <v>3.3957321979214075</v>
      </c>
      <c r="F56" s="196"/>
    </row>
    <row r="57" spans="2:7" s="11" customFormat="1" ht="23.1" customHeight="1">
      <c r="B57" s="183" t="s">
        <v>198</v>
      </c>
      <c r="C57" s="201"/>
      <c r="D57" s="208"/>
      <c r="E57" s="208"/>
      <c r="F57" s="203"/>
    </row>
    <row r="58" spans="2:7" s="11" customFormat="1" ht="32.25" customHeight="1">
      <c r="B58" s="187" t="s">
        <v>271</v>
      </c>
      <c r="C58" s="187" t="s">
        <v>272</v>
      </c>
      <c r="D58" s="286">
        <v>4388</v>
      </c>
      <c r="E58" s="286">
        <f>'[1]FY25 Datasheet Summary'!$B$38</f>
        <v>4347.2586535095998</v>
      </c>
      <c r="F58" s="196" t="s">
        <v>302</v>
      </c>
    </row>
    <row r="59" spans="2:7" s="11" customFormat="1" ht="23.1" customHeight="1">
      <c r="B59" s="183" t="s">
        <v>274</v>
      </c>
      <c r="C59" s="201"/>
      <c r="D59" s="208"/>
      <c r="E59" s="208"/>
      <c r="F59" s="203"/>
    </row>
    <row r="60" spans="2:7" s="11" customFormat="1" ht="23.1" customHeight="1">
      <c r="B60" s="187" t="s">
        <v>275</v>
      </c>
      <c r="C60" s="187" t="s">
        <v>276</v>
      </c>
      <c r="D60" s="197">
        <v>44050</v>
      </c>
      <c r="E60" s="197">
        <f>'[1]FY25 Datasheet Summary'!$B$39</f>
        <v>40326.277272729996</v>
      </c>
      <c r="F60" s="196"/>
    </row>
    <row r="61" spans="2:7" s="11" customFormat="1" ht="23.1" customHeight="1">
      <c r="B61" s="187" t="s">
        <v>283</v>
      </c>
      <c r="C61" s="187" t="s">
        <v>284</v>
      </c>
      <c r="D61" s="294">
        <f>D60/D67</f>
        <v>0.23660534443400028</v>
      </c>
      <c r="E61" s="294">
        <f>E60/E67</f>
        <v>0.24324119879417708</v>
      </c>
      <c r="F61" s="196"/>
    </row>
    <row r="62" spans="2:7" s="11" customFormat="1" ht="23.1" customHeight="1">
      <c r="B62" s="187" t="s">
        <v>285</v>
      </c>
      <c r="C62" s="187" t="s">
        <v>286</v>
      </c>
      <c r="D62" s="210">
        <v>449</v>
      </c>
      <c r="E62" s="225">
        <f>'[1]FY25 Datasheet Summary'!$B$40</f>
        <v>589.05601350498887</v>
      </c>
      <c r="F62" s="196" t="s">
        <v>303</v>
      </c>
    </row>
    <row r="63" spans="2:7" s="11" customFormat="1" ht="23.1" customHeight="1">
      <c r="B63" s="190" t="s">
        <v>298</v>
      </c>
      <c r="C63" s="187" t="s">
        <v>286</v>
      </c>
      <c r="D63" s="210">
        <v>332</v>
      </c>
      <c r="E63" s="225">
        <f>'[1]FY25 Datasheet Summary'!$B$41</f>
        <v>386.01068135298885</v>
      </c>
      <c r="F63" s="211"/>
    </row>
    <row r="64" spans="2:7" s="11" customFormat="1" ht="23.1" customHeight="1">
      <c r="B64" s="190" t="s">
        <v>288</v>
      </c>
      <c r="C64" s="187" t="s">
        <v>286</v>
      </c>
      <c r="D64" s="210">
        <v>118</v>
      </c>
      <c r="E64" s="225">
        <f>'[1]FY25 Datasheet Summary'!$B$42</f>
        <v>203.04533215200001</v>
      </c>
      <c r="F64" s="211"/>
    </row>
    <row r="65" spans="1:7" s="11" customFormat="1" ht="23.1" customHeight="1">
      <c r="B65" s="190" t="s">
        <v>288</v>
      </c>
      <c r="C65" s="187" t="s">
        <v>289</v>
      </c>
      <c r="D65" s="209">
        <f>D64/D62</f>
        <v>0.26280623608017817</v>
      </c>
      <c r="E65" s="209">
        <f>E64/E62</f>
        <v>0.34469613669478372</v>
      </c>
      <c r="F65" s="211"/>
    </row>
    <row r="66" spans="1:7" s="11" customFormat="1" ht="23.1" customHeight="1">
      <c r="B66" s="183"/>
      <c r="C66" s="201"/>
      <c r="D66" s="202"/>
      <c r="E66" s="202"/>
      <c r="F66" s="203"/>
    </row>
    <row r="67" spans="1:7" s="11" customFormat="1" ht="42" customHeight="1">
      <c r="B67" s="191" t="s">
        <v>290</v>
      </c>
      <c r="C67" s="191" t="s">
        <v>291</v>
      </c>
      <c r="D67" s="288">
        <v>186175</v>
      </c>
      <c r="E67" s="288">
        <f>[1]NLA!$B$141</f>
        <v>165787.20000000001</v>
      </c>
      <c r="F67" s="194" t="s">
        <v>304</v>
      </c>
    </row>
    <row r="70" spans="1:7">
      <c r="G70" s="1"/>
    </row>
    <row r="71" spans="1:7" ht="36" customHeight="1">
      <c r="A71" s="62"/>
      <c r="B71" s="62"/>
      <c r="C71" s="62"/>
      <c r="D71" s="62"/>
      <c r="E71" s="62"/>
      <c r="F71" s="62"/>
    </row>
    <row r="72" spans="1:7">
      <c r="A72" s="62"/>
      <c r="B72" s="62"/>
      <c r="C72" s="62"/>
      <c r="D72" s="62"/>
      <c r="E72" s="62"/>
      <c r="F72" s="62"/>
    </row>
    <row r="73" spans="1:7">
      <c r="A73" s="62"/>
      <c r="B73" s="62"/>
      <c r="C73" s="62"/>
      <c r="D73" s="62"/>
      <c r="E73" s="62"/>
      <c r="F73" s="62"/>
    </row>
    <row r="74" spans="1:7">
      <c r="A74" s="62"/>
      <c r="B74" s="62"/>
      <c r="C74" s="62"/>
      <c r="D74" s="62"/>
      <c r="E74" s="62"/>
      <c r="F74" s="62"/>
    </row>
    <row r="75" spans="1:7">
      <c r="A75" s="62"/>
      <c r="B75" s="62"/>
      <c r="C75" s="62"/>
      <c r="D75" s="62"/>
      <c r="E75" s="62"/>
      <c r="F75" s="62"/>
    </row>
    <row r="76" spans="1:7">
      <c r="A76" s="62"/>
      <c r="B76" s="62"/>
      <c r="C76" s="62"/>
      <c r="D76" s="62"/>
      <c r="E76" s="62"/>
      <c r="F76" s="62"/>
    </row>
    <row r="77" spans="1:7">
      <c r="A77" s="62"/>
      <c r="B77" s="62"/>
      <c r="C77" s="62"/>
      <c r="D77" s="62"/>
      <c r="E77" s="62"/>
      <c r="F77" s="62"/>
    </row>
    <row r="78" spans="1:7">
      <c r="A78" s="62"/>
      <c r="B78" s="62"/>
      <c r="C78" s="62"/>
      <c r="D78" s="62"/>
      <c r="E78" s="62"/>
      <c r="F78" s="62"/>
    </row>
    <row r="79" spans="1:7">
      <c r="A79" s="62"/>
      <c r="B79" s="62"/>
      <c r="C79" s="62"/>
      <c r="D79" s="62"/>
      <c r="E79" s="62"/>
      <c r="F79" s="62"/>
    </row>
    <row r="80" spans="1:7">
      <c r="A80" s="62"/>
      <c r="B80" s="62"/>
      <c r="C80" s="62"/>
      <c r="D80" s="62"/>
      <c r="E80" s="62"/>
      <c r="F80" s="62"/>
    </row>
    <row r="81" spans="1:6">
      <c r="A81" s="62"/>
      <c r="B81" s="62"/>
      <c r="C81" s="62"/>
      <c r="D81" s="62"/>
      <c r="E81" s="62"/>
      <c r="F81" s="62"/>
    </row>
    <row r="82" spans="1:6">
      <c r="A82" s="62"/>
      <c r="B82" s="62"/>
      <c r="C82" s="62"/>
      <c r="D82" s="62"/>
      <c r="E82" s="62"/>
      <c r="F82" s="62"/>
    </row>
    <row r="83" spans="1:6">
      <c r="A83" s="62"/>
      <c r="B83" s="62"/>
      <c r="C83" s="62"/>
      <c r="D83" s="62"/>
      <c r="E83" s="62"/>
      <c r="F83" s="62"/>
    </row>
    <row r="84" spans="1:6">
      <c r="A84" s="62"/>
      <c r="B84" s="62"/>
      <c r="C84" s="62"/>
      <c r="D84" s="62"/>
      <c r="E84" s="62"/>
      <c r="F84" s="62"/>
    </row>
    <row r="85" spans="1:6">
      <c r="A85" s="62"/>
      <c r="B85" s="62"/>
      <c r="C85" s="62"/>
      <c r="D85" s="62"/>
      <c r="E85" s="62"/>
      <c r="F85" s="62"/>
    </row>
    <row r="86" spans="1:6">
      <c r="A86" s="62"/>
      <c r="B86" s="62"/>
      <c r="C86" s="62"/>
      <c r="D86" s="62"/>
      <c r="E86" s="62"/>
      <c r="F86" s="62"/>
    </row>
    <row r="87" spans="1:6">
      <c r="A87" s="62"/>
      <c r="B87" s="62"/>
      <c r="C87" s="62"/>
      <c r="D87" s="62"/>
      <c r="E87" s="62"/>
      <c r="F87" s="62"/>
    </row>
    <row r="88" spans="1:6">
      <c r="A88" s="62"/>
      <c r="B88" s="62"/>
      <c r="C88" s="62"/>
      <c r="D88" s="62"/>
      <c r="E88" s="62"/>
      <c r="F88" s="62"/>
    </row>
    <row r="89" spans="1:6">
      <c r="A89" s="62"/>
      <c r="B89" s="62"/>
      <c r="C89" s="62"/>
      <c r="D89" s="62"/>
      <c r="E89" s="62"/>
      <c r="F89" s="62"/>
    </row>
    <row r="90" spans="1:6">
      <c r="A90" s="62"/>
      <c r="B90" s="62"/>
      <c r="C90" s="62"/>
      <c r="D90" s="62"/>
      <c r="E90" s="62"/>
      <c r="F90" s="62"/>
    </row>
    <row r="91" spans="1:6">
      <c r="A91" s="62"/>
      <c r="B91" s="62"/>
      <c r="C91" s="62"/>
      <c r="D91" s="62"/>
      <c r="E91" s="62"/>
      <c r="F91" s="62"/>
    </row>
    <row r="92" spans="1:6">
      <c r="A92" s="62"/>
      <c r="B92" s="62"/>
      <c r="C92" s="62"/>
      <c r="D92" s="62"/>
      <c r="E92" s="62"/>
      <c r="F92" s="62"/>
    </row>
    <row r="93" spans="1:6">
      <c r="A93" s="62"/>
      <c r="B93" s="62"/>
      <c r="C93" s="62"/>
      <c r="D93" s="62"/>
      <c r="E93" s="62"/>
      <c r="F93" s="62"/>
    </row>
    <row r="94" spans="1:6">
      <c r="A94" s="62"/>
      <c r="B94" s="62"/>
      <c r="C94" s="62"/>
      <c r="D94" s="62"/>
      <c r="E94" s="62"/>
      <c r="F94" s="62"/>
    </row>
    <row r="95" spans="1:6">
      <c r="A95" s="62"/>
      <c r="B95" s="62"/>
      <c r="C95" s="62"/>
      <c r="D95" s="62"/>
      <c r="E95" s="62"/>
      <c r="F95" s="62"/>
    </row>
    <row r="96" spans="1:6">
      <c r="A96" s="62"/>
      <c r="B96" s="62"/>
      <c r="C96" s="62"/>
      <c r="D96" s="62"/>
      <c r="E96" s="62"/>
      <c r="F96" s="62"/>
    </row>
    <row r="97" spans="1:6">
      <c r="A97" s="62"/>
      <c r="B97" s="62"/>
      <c r="C97" s="62"/>
      <c r="D97" s="62"/>
      <c r="E97" s="62"/>
      <c r="F97" s="62"/>
    </row>
    <row r="98" spans="1:6">
      <c r="A98" s="62"/>
      <c r="B98" s="62"/>
      <c r="C98" s="62"/>
      <c r="D98" s="62"/>
      <c r="E98" s="62"/>
      <c r="F98" s="62"/>
    </row>
    <row r="99" spans="1:6">
      <c r="A99" s="62"/>
      <c r="B99" s="62"/>
      <c r="C99" s="62"/>
      <c r="D99" s="62"/>
      <c r="E99" s="62"/>
      <c r="F99" s="62"/>
    </row>
    <row r="100" spans="1:6">
      <c r="A100" s="62"/>
      <c r="B100" s="62"/>
      <c r="C100" s="62"/>
      <c r="D100" s="62"/>
      <c r="E100" s="62"/>
      <c r="F100" s="62"/>
    </row>
    <row r="101" spans="1:6">
      <c r="A101" s="62"/>
      <c r="B101" s="62"/>
      <c r="C101" s="62"/>
      <c r="D101" s="62"/>
      <c r="E101" s="62"/>
      <c r="F101" s="62"/>
    </row>
    <row r="102" spans="1:6">
      <c r="A102" s="62"/>
      <c r="B102" s="62"/>
      <c r="C102" s="62"/>
      <c r="D102" s="62"/>
      <c r="E102" s="62"/>
      <c r="F102" s="62"/>
    </row>
    <row r="103" spans="1:6">
      <c r="A103" s="62"/>
      <c r="B103" s="62"/>
      <c r="C103" s="62"/>
      <c r="D103" s="62"/>
      <c r="E103" s="62"/>
      <c r="F103" s="62"/>
    </row>
    <row r="104" spans="1:6">
      <c r="A104" s="62"/>
      <c r="B104" s="62"/>
      <c r="C104" s="62"/>
      <c r="D104" s="62"/>
      <c r="E104" s="62"/>
      <c r="F104" s="62"/>
    </row>
    <row r="105" spans="1:6">
      <c r="A105" s="62"/>
      <c r="B105" s="62"/>
      <c r="C105" s="62"/>
      <c r="D105" s="62"/>
      <c r="E105" s="62"/>
      <c r="F105" s="62"/>
    </row>
  </sheetData>
  <customSheetViews>
    <customSheetView guid="{3E5F9D84-E9ED-3940-BED6-2C43C5D124BE}" scale="85" showGridLines="0">
      <pane ySplit="7" topLeftCell="A69" activePane="bottomLeft" state="frozen"/>
      <selection pane="bottomLeft" activeCell="F27" sqref="F27"/>
      <pageMargins left="0" right="0" top="0" bottom="0" header="0" footer="0"/>
      <pageSetup paperSize="9" orientation="portrait" horizontalDpi="0" verticalDpi="0"/>
    </customSheetView>
  </customSheetViews>
  <mergeCells count="2">
    <mergeCell ref="B3:J3"/>
    <mergeCell ref="F42:F44"/>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741D-06BD-496C-9FF8-0B81ADD3E90C}">
  <dimension ref="A1:L103"/>
  <sheetViews>
    <sheetView showGridLines="0" zoomScale="70" zoomScaleNormal="70" workbookViewId="0">
      <pane ySplit="5" topLeftCell="A6" activePane="bottomLeft" state="frozen"/>
      <selection pane="bottomLeft" activeCell="F8" sqref="F8"/>
    </sheetView>
  </sheetViews>
  <sheetFormatPr defaultColWidth="8.625" defaultRowHeight="14.1"/>
  <cols>
    <col min="1" max="1" width="5.625" customWidth="1"/>
    <col min="2" max="2" width="37.625" customWidth="1"/>
    <col min="4" max="4" width="8.625" style="87"/>
    <col min="5" max="6" width="12.125" customWidth="1"/>
    <col min="7" max="7" width="87.5" customWidth="1"/>
  </cols>
  <sheetData>
    <row r="1" spans="1:12" ht="50.1" customHeight="1">
      <c r="A1" s="28"/>
      <c r="B1" s="94"/>
      <c r="C1" s="28"/>
      <c r="D1" s="118"/>
      <c r="E1" s="28"/>
      <c r="F1" s="28"/>
      <c r="G1" s="28"/>
      <c r="H1" s="28"/>
      <c r="I1" s="28"/>
      <c r="J1" s="28"/>
      <c r="K1" s="28"/>
      <c r="L1" s="28"/>
    </row>
    <row r="2" spans="1:12" ht="50.1" customHeight="1">
      <c r="A2" s="28"/>
      <c r="B2" s="27"/>
      <c r="C2" s="28"/>
      <c r="D2" s="118"/>
      <c r="E2" s="28"/>
      <c r="F2" s="28"/>
      <c r="G2" s="28"/>
      <c r="H2" s="28"/>
      <c r="I2" s="28"/>
      <c r="J2" s="28"/>
      <c r="K2" s="28"/>
      <c r="L2" s="28"/>
    </row>
    <row r="3" spans="1:12" ht="42" customHeight="1">
      <c r="A3" s="28"/>
      <c r="B3" s="122" t="s">
        <v>305</v>
      </c>
      <c r="C3" s="119"/>
      <c r="D3" s="120"/>
      <c r="E3" s="119"/>
      <c r="F3" s="119"/>
      <c r="G3" s="119"/>
      <c r="H3" s="119"/>
      <c r="I3" s="119"/>
      <c r="J3" s="119"/>
      <c r="K3" s="119"/>
      <c r="L3" s="28"/>
    </row>
    <row r="4" spans="1:12" ht="32.1" customHeight="1">
      <c r="A4" s="103"/>
      <c r="B4" s="85" t="s">
        <v>306</v>
      </c>
      <c r="C4" s="104"/>
      <c r="D4" s="121"/>
      <c r="E4" s="104"/>
      <c r="F4" s="104"/>
      <c r="G4" s="104"/>
      <c r="H4" s="104"/>
      <c r="I4" s="104"/>
      <c r="J4" s="104"/>
      <c r="K4" s="104"/>
      <c r="L4" s="103"/>
    </row>
    <row r="5" spans="1:12" ht="28.35" customHeight="1"/>
    <row r="6" spans="1:12" ht="36" customHeight="1"/>
    <row r="7" spans="1:12" ht="21" customHeight="1">
      <c r="B7" s="51" t="s">
        <v>258</v>
      </c>
      <c r="C7" s="52"/>
      <c r="D7" s="88"/>
      <c r="E7" s="52"/>
      <c r="F7" s="52"/>
      <c r="G7" s="52"/>
    </row>
    <row r="8" spans="1:12" ht="21" customHeight="1">
      <c r="B8" s="179" t="s">
        <v>259</v>
      </c>
      <c r="C8" s="179" t="s">
        <v>260</v>
      </c>
      <c r="D8" s="180" t="s">
        <v>307</v>
      </c>
      <c r="E8" s="181" t="s">
        <v>261</v>
      </c>
      <c r="F8" s="181" t="s">
        <v>262</v>
      </c>
      <c r="G8" s="182" t="s">
        <v>263</v>
      </c>
      <c r="H8" s="91"/>
    </row>
    <row r="9" spans="1:12" ht="21" customHeight="1">
      <c r="B9" s="183" t="s">
        <v>308</v>
      </c>
      <c r="C9" s="183"/>
      <c r="D9" s="184"/>
      <c r="E9" s="185"/>
      <c r="F9" s="185"/>
      <c r="G9" s="186"/>
    </row>
    <row r="10" spans="1:12" ht="25.5" customHeight="1">
      <c r="B10" s="187" t="s">
        <v>309</v>
      </c>
      <c r="C10" s="187" t="s">
        <v>272</v>
      </c>
      <c r="D10" s="240">
        <f t="shared" ref="D10:D19" si="0">(F10-E10)/E10</f>
        <v>-0.1565046257240556</v>
      </c>
      <c r="E10" s="195">
        <v>9043.4435159999994</v>
      </c>
      <c r="F10" s="195">
        <f>'[1]FY25 Datasheet Summary'!$B$11</f>
        <v>7628.1027732717821</v>
      </c>
      <c r="G10" s="196" t="s">
        <v>310</v>
      </c>
      <c r="J10" s="63"/>
    </row>
    <row r="11" spans="1:12" ht="25.5" customHeight="1">
      <c r="B11" s="187" t="s">
        <v>311</v>
      </c>
      <c r="C11" s="187" t="s">
        <v>272</v>
      </c>
      <c r="D11" s="188">
        <f t="shared" si="0"/>
        <v>6.0842818739255025</v>
      </c>
      <c r="E11" s="195">
        <v>349</v>
      </c>
      <c r="F11" s="195">
        <f>'[1]FY25 Datasheet Summary'!$B$12</f>
        <v>2472.4143740000004</v>
      </c>
      <c r="G11" s="196" t="s">
        <v>312</v>
      </c>
    </row>
    <row r="12" spans="1:12" ht="25.5" customHeight="1">
      <c r="B12" s="187" t="s">
        <v>313</v>
      </c>
      <c r="C12" s="187" t="s">
        <v>272</v>
      </c>
      <c r="D12" s="188">
        <f>(F12-E12)/E12</f>
        <v>-1.7772113524166168E-2</v>
      </c>
      <c r="E12" s="195">
        <v>40837.269319999999</v>
      </c>
      <c r="F12" s="195">
        <f>'[1]FY25 Datasheet Summary'!$B$13</f>
        <v>40111.504733628011</v>
      </c>
      <c r="G12" s="196"/>
    </row>
    <row r="13" spans="1:12" ht="44.25" customHeight="1">
      <c r="B13" s="187" t="s">
        <v>314</v>
      </c>
      <c r="C13" s="187" t="s">
        <v>272</v>
      </c>
      <c r="D13" s="240">
        <f t="shared" si="0"/>
        <v>0.47377159044617145</v>
      </c>
      <c r="E13" s="195">
        <v>1653.9317189999999</v>
      </c>
      <c r="F13" s="195">
        <f>'[1]FY25 Datasheet Summary'!$B$14</f>
        <v>2437.5175800000002</v>
      </c>
      <c r="G13" s="196" t="s">
        <v>315</v>
      </c>
    </row>
    <row r="14" spans="1:12" ht="25.5" customHeight="1">
      <c r="B14" s="187" t="s">
        <v>316</v>
      </c>
      <c r="C14" s="187" t="s">
        <v>272</v>
      </c>
      <c r="D14" s="240">
        <f t="shared" si="0"/>
        <v>0.22954146885244447</v>
      </c>
      <c r="E14" s="195">
        <v>6768</v>
      </c>
      <c r="F14" s="195">
        <f>'[1]FY25 Datasheet Summary'!$B$15</f>
        <v>8321.5366611933441</v>
      </c>
      <c r="G14" s="196" t="s">
        <v>317</v>
      </c>
    </row>
    <row r="15" spans="1:12" ht="25.5" customHeight="1">
      <c r="B15" s="187" t="s">
        <v>318</v>
      </c>
      <c r="C15" s="187" t="s">
        <v>272</v>
      </c>
      <c r="D15" s="188">
        <f t="shared" si="0"/>
        <v>3.9539591524468697E-2</v>
      </c>
      <c r="E15" s="306">
        <v>58652</v>
      </c>
      <c r="F15" s="251">
        <f>'[1]FY25 Datasheet Summary'!$B$5</f>
        <v>60971.076122093138</v>
      </c>
      <c r="G15" s="190" t="s">
        <v>319</v>
      </c>
    </row>
    <row r="16" spans="1:12" ht="21" customHeight="1">
      <c r="B16" s="187" t="s">
        <v>320</v>
      </c>
      <c r="C16" s="187" t="s">
        <v>321</v>
      </c>
      <c r="D16" s="188"/>
      <c r="E16" s="295">
        <f>E15/E21</f>
        <v>2.9803143257010382E-2</v>
      </c>
      <c r="F16" s="295">
        <f>F15/F21</f>
        <v>8.474386811426737E-3</v>
      </c>
      <c r="G16" s="190"/>
      <c r="H16" s="10"/>
    </row>
    <row r="17" spans="2:8" ht="21" customHeight="1">
      <c r="B17" s="183" t="s">
        <v>322</v>
      </c>
      <c r="C17" s="183"/>
      <c r="D17" s="184"/>
      <c r="E17" s="198"/>
      <c r="F17" s="198"/>
      <c r="G17" s="186"/>
    </row>
    <row r="18" spans="2:8" ht="21" customHeight="1">
      <c r="B18" s="187" t="s">
        <v>323</v>
      </c>
      <c r="C18" s="187" t="s">
        <v>272</v>
      </c>
      <c r="D18" s="240">
        <f t="shared" si="0"/>
        <v>0.2811206566961742</v>
      </c>
      <c r="E18" s="286">
        <v>7196</v>
      </c>
      <c r="F18" s="199">
        <f>'[1]FY25 Datasheet Summary'!$B$16</f>
        <v>9218.9442455856697</v>
      </c>
      <c r="G18" s="356" t="s">
        <v>324</v>
      </c>
    </row>
    <row r="19" spans="2:8" ht="21" customHeight="1">
      <c r="B19" s="187" t="s">
        <v>325</v>
      </c>
      <c r="C19" s="187" t="s">
        <v>272</v>
      </c>
      <c r="D19" s="240">
        <f t="shared" si="0"/>
        <v>1.0967466925054337</v>
      </c>
      <c r="E19" s="286">
        <v>428</v>
      </c>
      <c r="F19" s="286">
        <f>'[1]FY25 Datasheet Summary'!$B$17</f>
        <v>897.40758439232559</v>
      </c>
      <c r="G19" s="356"/>
    </row>
    <row r="20" spans="2:8" ht="21" customHeight="1">
      <c r="B20" s="183"/>
      <c r="C20" s="183"/>
      <c r="D20" s="184"/>
      <c r="E20" s="185"/>
      <c r="F20" s="185"/>
      <c r="G20" s="186"/>
    </row>
    <row r="21" spans="2:8" ht="41.45" customHeight="1">
      <c r="B21" s="191" t="s">
        <v>290</v>
      </c>
      <c r="C21" s="191" t="s">
        <v>326</v>
      </c>
      <c r="D21" s="192"/>
      <c r="E21" s="291">
        <v>1967980.34</v>
      </c>
      <c r="F21" s="291">
        <f>'Environmental summary'!E27</f>
        <v>7194747.8300000001</v>
      </c>
      <c r="G21" s="194" t="s">
        <v>292</v>
      </c>
    </row>
    <row r="22" spans="2:8" ht="21" customHeight="1">
      <c r="B22" s="11"/>
      <c r="C22" s="11"/>
      <c r="D22" s="89"/>
      <c r="E22" s="18"/>
      <c r="F22" s="18"/>
      <c r="G22" s="14"/>
    </row>
    <row r="23" spans="2:8" ht="21" customHeight="1">
      <c r="B23" s="64"/>
      <c r="C23" s="11"/>
      <c r="D23" s="89"/>
      <c r="E23" s="18"/>
      <c r="F23" s="18"/>
      <c r="G23" s="14"/>
    </row>
    <row r="24" spans="2:8" ht="21" customHeight="1">
      <c r="B24" s="51" t="s">
        <v>293</v>
      </c>
      <c r="C24" s="52"/>
      <c r="D24" s="88"/>
      <c r="E24" s="66"/>
      <c r="F24" s="66"/>
      <c r="G24" s="60"/>
    </row>
    <row r="25" spans="2:8" ht="21" customHeight="1">
      <c r="B25" s="179" t="s">
        <v>259</v>
      </c>
      <c r="C25" s="179" t="s">
        <v>260</v>
      </c>
      <c r="D25" s="180" t="s">
        <v>307</v>
      </c>
      <c r="E25" s="181" t="s">
        <v>261</v>
      </c>
      <c r="F25" s="181" t="s">
        <v>262</v>
      </c>
      <c r="G25" s="182" t="s">
        <v>263</v>
      </c>
      <c r="H25" s="91"/>
    </row>
    <row r="26" spans="2:8" ht="21" customHeight="1">
      <c r="B26" s="183" t="s">
        <v>308</v>
      </c>
      <c r="C26" s="183"/>
      <c r="D26" s="184"/>
      <c r="E26" s="185"/>
      <c r="F26" s="185"/>
      <c r="G26" s="186"/>
    </row>
    <row r="27" spans="2:8" ht="21" customHeight="1">
      <c r="B27" s="187" t="s">
        <v>309</v>
      </c>
      <c r="C27" s="187" t="s">
        <v>272</v>
      </c>
      <c r="D27" s="188">
        <f>(F27-E27)/E27</f>
        <v>-0.16022278825065081</v>
      </c>
      <c r="E27" s="189">
        <v>8324.5415159999993</v>
      </c>
      <c r="F27" s="189">
        <f>'[1]FY25 Datasheet Summary'!$B$27</f>
        <v>6990.7602633981796</v>
      </c>
      <c r="G27" s="196" t="s">
        <v>310</v>
      </c>
    </row>
    <row r="28" spans="2:8" ht="21" customHeight="1">
      <c r="B28" s="187" t="s">
        <v>311</v>
      </c>
      <c r="C28" s="187" t="s">
        <v>272</v>
      </c>
      <c r="D28" s="188">
        <f t="shared" ref="D28:D36" si="1">(F28-E28)/E28</f>
        <v>6.1965725189504379</v>
      </c>
      <c r="E28" s="189">
        <v>343</v>
      </c>
      <c r="F28" s="189">
        <f>'[1]FY25 Datasheet Summary'!$B$28</f>
        <v>2468.4243740000002</v>
      </c>
      <c r="G28" s="196" t="s">
        <v>312</v>
      </c>
    </row>
    <row r="29" spans="2:8" ht="21" customHeight="1">
      <c r="B29" s="187" t="s">
        <v>313</v>
      </c>
      <c r="C29" s="187" t="s">
        <v>272</v>
      </c>
      <c r="D29" s="188">
        <f t="shared" si="1"/>
        <v>6.7425698090548955E-3</v>
      </c>
      <c r="E29" s="189">
        <v>38582.947950000002</v>
      </c>
      <c r="F29" s="189">
        <f>'[1]FY25 Datasheet Summary'!$B$29</f>
        <v>38843.096169992008</v>
      </c>
      <c r="G29" s="190"/>
    </row>
    <row r="30" spans="2:8" ht="21" customHeight="1">
      <c r="B30" s="187" t="s">
        <v>314</v>
      </c>
      <c r="C30" s="187" t="s">
        <v>272</v>
      </c>
      <c r="D30" s="240">
        <f t="shared" si="1"/>
        <v>-0.28218528705655188</v>
      </c>
      <c r="E30" s="189">
        <v>244.68071889999999</v>
      </c>
      <c r="F30" s="189">
        <f>'[1]FY25 Datasheet Summary'!$B$30</f>
        <v>175.63542000000001</v>
      </c>
      <c r="G30" s="190" t="s">
        <v>327</v>
      </c>
    </row>
    <row r="31" spans="2:8" ht="21" customHeight="1">
      <c r="B31" s="187" t="s">
        <v>316</v>
      </c>
      <c r="C31" s="187" t="s">
        <v>272</v>
      </c>
      <c r="D31" s="240">
        <f t="shared" si="1"/>
        <v>0.22954146885244447</v>
      </c>
      <c r="E31" s="189">
        <v>6768</v>
      </c>
      <c r="F31" s="189">
        <f>'[1]FY25 Datasheet Summary'!$B$15</f>
        <v>8321.5366611933441</v>
      </c>
      <c r="G31" s="190" t="s">
        <v>328</v>
      </c>
    </row>
    <row r="32" spans="2:8" ht="21" customHeight="1">
      <c r="B32" s="187" t="s">
        <v>318</v>
      </c>
      <c r="C32" s="187" t="s">
        <v>272</v>
      </c>
      <c r="D32" s="188">
        <f t="shared" si="1"/>
        <v>4.674040781327779E-2</v>
      </c>
      <c r="E32" s="189">
        <f>SUM(E27:E31)</f>
        <v>54263.170184900002</v>
      </c>
      <c r="F32" s="189">
        <f>'[1]FY25 Datasheet Summary'!$B$22</f>
        <v>56799.452888583524</v>
      </c>
      <c r="G32" s="190"/>
    </row>
    <row r="33" spans="2:8" ht="21" customHeight="1">
      <c r="B33" s="187" t="s">
        <v>320</v>
      </c>
      <c r="C33" s="187" t="s">
        <v>321</v>
      </c>
      <c r="D33" s="188"/>
      <c r="E33" s="255">
        <f>E32/E38</f>
        <v>3.0454039488342761E-2</v>
      </c>
      <c r="F33" s="255">
        <f>F32/F38</f>
        <v>8.0807755055790562E-3</v>
      </c>
      <c r="G33" s="190"/>
    </row>
    <row r="34" spans="2:8" ht="21" customHeight="1">
      <c r="B34" s="183" t="s">
        <v>322</v>
      </c>
      <c r="C34" s="183"/>
      <c r="D34" s="184"/>
      <c r="E34" s="185"/>
      <c r="F34" s="185"/>
      <c r="G34" s="186"/>
    </row>
    <row r="35" spans="2:8" ht="21" customHeight="1">
      <c r="B35" s="187" t="s">
        <v>323</v>
      </c>
      <c r="C35" s="187" t="s">
        <v>272</v>
      </c>
      <c r="D35" s="240">
        <f t="shared" si="1"/>
        <v>0.2811206566961742</v>
      </c>
      <c r="E35" s="189">
        <v>7196</v>
      </c>
      <c r="F35" s="189">
        <f>'[1]FY25 Datasheet Summary'!$B$16</f>
        <v>9218.9442455856697</v>
      </c>
      <c r="G35" s="357" t="s">
        <v>324</v>
      </c>
    </row>
    <row r="36" spans="2:8" ht="21" customHeight="1">
      <c r="B36" s="187" t="s">
        <v>325</v>
      </c>
      <c r="C36" s="187" t="s">
        <v>272</v>
      </c>
      <c r="D36" s="240">
        <f t="shared" si="1"/>
        <v>1.0967466925054337</v>
      </c>
      <c r="E36" s="189">
        <v>428</v>
      </c>
      <c r="F36" s="189">
        <f>'[1]FY25 Datasheet Summary'!$B$17</f>
        <v>897.40758439232559</v>
      </c>
      <c r="G36" s="357"/>
    </row>
    <row r="37" spans="2:8" ht="21" customHeight="1">
      <c r="B37" s="183"/>
      <c r="C37" s="183"/>
      <c r="D37" s="184"/>
      <c r="E37" s="185"/>
      <c r="F37" s="185"/>
      <c r="G37" s="186"/>
    </row>
    <row r="38" spans="2:8" ht="47.1" customHeight="1">
      <c r="B38" s="191" t="s">
        <v>290</v>
      </c>
      <c r="C38" s="191"/>
      <c r="D38" s="192"/>
      <c r="E38" s="193">
        <v>1781805.34</v>
      </c>
      <c r="F38" s="193">
        <f>'Environmental summary'!E47</f>
        <v>7028960.6299999999</v>
      </c>
      <c r="G38" s="194" t="s">
        <v>299</v>
      </c>
    </row>
    <row r="39" spans="2:8" ht="21" customHeight="1">
      <c r="B39" s="11"/>
      <c r="C39" s="11"/>
      <c r="D39" s="89"/>
      <c r="E39" s="18"/>
      <c r="F39" s="18"/>
      <c r="G39" s="14"/>
    </row>
    <row r="40" spans="2:8" ht="21" customHeight="1">
      <c r="B40" s="51" t="s">
        <v>300</v>
      </c>
      <c r="C40" s="52"/>
      <c r="D40" s="88"/>
      <c r="E40" s="66"/>
      <c r="F40" s="66"/>
      <c r="G40" s="60"/>
    </row>
    <row r="41" spans="2:8" ht="21" customHeight="1">
      <c r="B41" s="179" t="s">
        <v>259</v>
      </c>
      <c r="C41" s="179" t="s">
        <v>260</v>
      </c>
      <c r="D41" s="180" t="s">
        <v>307</v>
      </c>
      <c r="E41" s="181" t="s">
        <v>261</v>
      </c>
      <c r="F41" s="181" t="s">
        <v>262</v>
      </c>
      <c r="G41" s="182" t="s">
        <v>263</v>
      </c>
      <c r="H41" s="91"/>
    </row>
    <row r="42" spans="2:8" ht="21" customHeight="1">
      <c r="B42" s="183" t="s">
        <v>308</v>
      </c>
      <c r="C42" s="183"/>
      <c r="D42" s="184"/>
      <c r="E42" s="185"/>
      <c r="F42" s="185"/>
      <c r="G42" s="186"/>
    </row>
    <row r="43" spans="2:8" ht="21" customHeight="1">
      <c r="B43" s="187" t="s">
        <v>309</v>
      </c>
      <c r="C43" s="187" t="s">
        <v>272</v>
      </c>
      <c r="D43" s="188">
        <f t="shared" ref="D43:D48" si="2">(F43-E43)/E43</f>
        <v>-0.11357091811738515</v>
      </c>
      <c r="E43" s="197">
        <v>719</v>
      </c>
      <c r="F43" s="197">
        <f>'[1]FY25 Datasheet Summary'!$B$43</f>
        <v>637.34250987360008</v>
      </c>
      <c r="G43" s="190" t="s">
        <v>329</v>
      </c>
    </row>
    <row r="44" spans="2:8" ht="21" customHeight="1">
      <c r="B44" s="187" t="s">
        <v>311</v>
      </c>
      <c r="C44" s="187" t="s">
        <v>272</v>
      </c>
      <c r="D44" s="188">
        <f t="shared" si="2"/>
        <v>-0.33499999999999996</v>
      </c>
      <c r="E44" s="197">
        <v>6</v>
      </c>
      <c r="F44" s="197">
        <f>'[1]FY25 Datasheet Summary'!$B$44</f>
        <v>3.99</v>
      </c>
      <c r="G44" s="190"/>
    </row>
    <row r="45" spans="2:8" ht="21" customHeight="1">
      <c r="B45" s="187" t="s">
        <v>313</v>
      </c>
      <c r="C45" s="187" t="s">
        <v>272</v>
      </c>
      <c r="D45" s="188">
        <f t="shared" si="2"/>
        <v>-0.35622373840461447</v>
      </c>
      <c r="E45" s="197">
        <v>2254</v>
      </c>
      <c r="F45" s="197">
        <f>'[1]FY25 Datasheet Summary'!$B$45</f>
        <v>1451.0716936359991</v>
      </c>
      <c r="G45" s="190"/>
    </row>
    <row r="46" spans="2:8" ht="21" customHeight="1">
      <c r="B46" s="187" t="s">
        <v>314</v>
      </c>
      <c r="C46" s="187" t="s">
        <v>272</v>
      </c>
      <c r="D46" s="188">
        <f t="shared" si="2"/>
        <v>0.60003750219088037</v>
      </c>
      <c r="E46" s="197">
        <v>1409.251</v>
      </c>
      <c r="F46" s="197">
        <f>'[1]FY25 Datasheet Summary'!$B$46</f>
        <v>2254.8544500000003</v>
      </c>
      <c r="G46" s="190"/>
    </row>
    <row r="47" spans="2:8" ht="21" customHeight="1">
      <c r="B47" s="187" t="s">
        <v>318</v>
      </c>
      <c r="C47" s="187" t="s">
        <v>272</v>
      </c>
      <c r="D47" s="188">
        <f t="shared" si="2"/>
        <v>-9.2847188902461814E-3</v>
      </c>
      <c r="E47" s="197">
        <v>4388</v>
      </c>
      <c r="F47" s="197">
        <f>'[1]FY25 Datasheet Summary'!$B$38</f>
        <v>4347.2586535095998</v>
      </c>
      <c r="G47" s="190"/>
    </row>
    <row r="48" spans="2:8" ht="21" customHeight="1">
      <c r="B48" s="187" t="s">
        <v>320</v>
      </c>
      <c r="C48" s="254" t="s">
        <v>330</v>
      </c>
      <c r="D48" s="188">
        <f t="shared" si="2"/>
        <v>0.11254920440545718</v>
      </c>
      <c r="E48" s="292">
        <f>E47/E50</f>
        <v>2.3569222505706994E-2</v>
      </c>
      <c r="F48" s="292">
        <f>F47/F50</f>
        <v>2.6221919747179512E-2</v>
      </c>
      <c r="G48" s="190"/>
    </row>
    <row r="49" spans="1:11" ht="21" customHeight="1">
      <c r="B49" s="183"/>
      <c r="C49" s="183"/>
      <c r="D49" s="184"/>
      <c r="E49" s="185"/>
      <c r="F49" s="185"/>
      <c r="G49" s="186"/>
    </row>
    <row r="50" spans="1:11" ht="21" customHeight="1">
      <c r="B50" s="191" t="s">
        <v>290</v>
      </c>
      <c r="C50" s="191" t="s">
        <v>326</v>
      </c>
      <c r="D50" s="192"/>
      <c r="E50" s="291">
        <v>186175</v>
      </c>
      <c r="F50" s="291">
        <f>'Environmental summary'!E67</f>
        <v>165787.20000000001</v>
      </c>
      <c r="G50" s="194" t="s">
        <v>331</v>
      </c>
    </row>
    <row r="51" spans="1:11">
      <c r="B51" s="2"/>
    </row>
    <row r="53" spans="1:11">
      <c r="A53" s="62"/>
      <c r="B53" s="62"/>
      <c r="C53" s="62"/>
      <c r="D53" s="90"/>
      <c r="E53" s="62"/>
      <c r="F53" s="62"/>
      <c r="G53" s="62"/>
      <c r="H53" s="62"/>
      <c r="I53" s="62"/>
      <c r="J53" s="62"/>
      <c r="K53" s="1"/>
    </row>
    <row r="54" spans="1:11">
      <c r="A54" s="62"/>
      <c r="B54" s="62"/>
      <c r="C54" s="62"/>
      <c r="D54" s="90"/>
      <c r="E54" s="62"/>
      <c r="F54" s="62"/>
      <c r="G54" s="62"/>
      <c r="H54" s="62"/>
      <c r="I54" s="62"/>
      <c r="J54" s="62"/>
    </row>
    <row r="55" spans="1:11">
      <c r="A55" s="62"/>
      <c r="B55" s="62"/>
      <c r="C55" s="62"/>
      <c r="D55" s="90"/>
      <c r="E55" s="62"/>
      <c r="F55" s="62"/>
      <c r="G55" s="62"/>
      <c r="H55" s="62"/>
      <c r="I55" s="62"/>
      <c r="J55" s="62"/>
    </row>
    <row r="56" spans="1:11">
      <c r="A56" s="62"/>
      <c r="B56" s="62"/>
      <c r="C56" s="62"/>
      <c r="D56" s="90"/>
      <c r="E56" s="62"/>
      <c r="F56" s="62"/>
      <c r="G56" s="62"/>
      <c r="H56" s="62"/>
      <c r="I56" s="62"/>
      <c r="J56" s="62"/>
    </row>
    <row r="57" spans="1:11">
      <c r="A57" s="62"/>
      <c r="B57" s="62"/>
      <c r="C57" s="62"/>
      <c r="D57" s="90"/>
      <c r="E57" s="62"/>
      <c r="F57" s="62"/>
      <c r="G57" s="62"/>
      <c r="H57" s="62"/>
      <c r="I57" s="62"/>
      <c r="J57" s="62"/>
    </row>
    <row r="58" spans="1:11">
      <c r="A58" s="62"/>
      <c r="B58" s="62"/>
      <c r="C58" s="62"/>
      <c r="D58" s="90"/>
      <c r="E58" s="62"/>
      <c r="F58" s="62"/>
      <c r="G58" s="62"/>
      <c r="H58" s="62"/>
      <c r="I58" s="62"/>
      <c r="J58" s="62"/>
    </row>
    <row r="59" spans="1:11">
      <c r="A59" s="62"/>
      <c r="B59" s="62"/>
      <c r="C59" s="62"/>
      <c r="D59" s="90"/>
      <c r="E59" s="62"/>
      <c r="F59" s="62"/>
      <c r="G59" s="62"/>
      <c r="H59" s="62"/>
      <c r="I59" s="62"/>
      <c r="J59" s="62"/>
    </row>
    <row r="60" spans="1:11">
      <c r="A60" s="62"/>
      <c r="B60" s="62"/>
      <c r="C60" s="62"/>
      <c r="D60" s="90"/>
      <c r="E60" s="62"/>
      <c r="F60" s="62"/>
      <c r="G60" s="62"/>
      <c r="H60" s="62"/>
      <c r="I60" s="62"/>
      <c r="J60" s="62"/>
    </row>
    <row r="61" spans="1:11">
      <c r="A61" s="62"/>
      <c r="B61" s="62"/>
      <c r="C61" s="62"/>
      <c r="D61" s="90"/>
      <c r="E61" s="62"/>
      <c r="F61" s="62"/>
      <c r="G61" s="62"/>
      <c r="H61" s="62"/>
      <c r="I61" s="62"/>
      <c r="J61" s="62"/>
    </row>
    <row r="62" spans="1:11">
      <c r="A62" s="62"/>
      <c r="B62" s="62"/>
      <c r="C62" s="62"/>
      <c r="D62" s="90"/>
      <c r="E62" s="62"/>
      <c r="F62" s="62"/>
      <c r="G62" s="62"/>
      <c r="H62" s="62"/>
      <c r="I62" s="62"/>
      <c r="J62" s="62"/>
    </row>
    <row r="63" spans="1:11">
      <c r="A63" s="62"/>
      <c r="B63" s="62"/>
      <c r="C63" s="62"/>
      <c r="D63" s="90"/>
      <c r="E63" s="62"/>
      <c r="F63" s="62"/>
      <c r="G63" s="62"/>
      <c r="H63" s="62"/>
      <c r="I63" s="62"/>
      <c r="J63" s="62"/>
    </row>
    <row r="64" spans="1:11">
      <c r="A64" s="62"/>
      <c r="B64" s="62"/>
      <c r="C64" s="62"/>
      <c r="D64" s="90"/>
      <c r="E64" s="62"/>
      <c r="F64" s="62"/>
      <c r="G64" s="62"/>
      <c r="H64" s="62"/>
      <c r="I64" s="62"/>
      <c r="J64" s="62"/>
    </row>
    <row r="65" spans="1:10">
      <c r="A65" s="62"/>
      <c r="B65" s="62"/>
      <c r="C65" s="62"/>
      <c r="D65" s="90"/>
      <c r="E65" s="62"/>
      <c r="F65" s="62"/>
      <c r="G65" s="62"/>
      <c r="H65" s="62"/>
      <c r="I65" s="62"/>
      <c r="J65" s="62"/>
    </row>
    <row r="66" spans="1:10">
      <c r="A66" s="62"/>
      <c r="B66" s="62"/>
      <c r="C66" s="62"/>
      <c r="D66" s="90"/>
      <c r="E66" s="62"/>
      <c r="F66" s="62"/>
      <c r="G66" s="62"/>
      <c r="H66" s="62"/>
      <c r="I66" s="62"/>
      <c r="J66" s="62"/>
    </row>
    <row r="67" spans="1:10">
      <c r="A67" s="62"/>
      <c r="B67" s="62"/>
      <c r="C67" s="62"/>
      <c r="D67" s="90"/>
      <c r="E67" s="62"/>
      <c r="F67" s="62"/>
      <c r="G67" s="62"/>
      <c r="H67" s="62"/>
      <c r="I67" s="62"/>
      <c r="J67" s="62"/>
    </row>
    <row r="68" spans="1:10">
      <c r="A68" s="62"/>
      <c r="B68" s="62"/>
      <c r="C68" s="62"/>
      <c r="D68" s="90"/>
      <c r="E68" s="62"/>
      <c r="F68" s="62"/>
      <c r="G68" s="62"/>
      <c r="H68" s="62"/>
      <c r="I68" s="62"/>
      <c r="J68" s="62"/>
    </row>
    <row r="69" spans="1:10">
      <c r="A69" s="62"/>
      <c r="B69" s="62"/>
      <c r="C69" s="62"/>
      <c r="D69" s="90"/>
      <c r="E69" s="62"/>
      <c r="F69" s="62"/>
      <c r="G69" s="62"/>
      <c r="H69" s="62"/>
      <c r="I69" s="62"/>
      <c r="J69" s="62"/>
    </row>
    <row r="70" spans="1:10">
      <c r="A70" s="62"/>
      <c r="B70" s="62"/>
      <c r="C70" s="62"/>
      <c r="D70" s="90"/>
      <c r="E70" s="62"/>
      <c r="F70" s="62"/>
      <c r="G70" s="62"/>
      <c r="H70" s="62"/>
      <c r="I70" s="62"/>
      <c r="J70" s="62"/>
    </row>
    <row r="71" spans="1:10">
      <c r="A71" s="62"/>
      <c r="B71" s="62"/>
      <c r="C71" s="62"/>
      <c r="D71" s="90"/>
      <c r="E71" s="62"/>
      <c r="F71" s="62"/>
      <c r="G71" s="62"/>
      <c r="H71" s="62"/>
      <c r="I71" s="62"/>
      <c r="J71" s="62"/>
    </row>
    <row r="72" spans="1:10">
      <c r="A72" s="62"/>
      <c r="B72" s="65"/>
      <c r="C72" s="65"/>
      <c r="D72" s="92"/>
      <c r="E72" s="65"/>
      <c r="F72" s="65"/>
      <c r="G72" s="65"/>
      <c r="H72" s="65"/>
      <c r="I72" s="65"/>
      <c r="J72" s="62"/>
    </row>
    <row r="73" spans="1:10">
      <c r="A73" s="62"/>
      <c r="B73" s="62"/>
      <c r="C73" s="62"/>
      <c r="D73" s="90"/>
      <c r="E73" s="62"/>
      <c r="F73" s="62"/>
      <c r="G73" s="62"/>
      <c r="H73" s="62"/>
      <c r="I73" s="62"/>
      <c r="J73" s="62"/>
    </row>
    <row r="74" spans="1:10">
      <c r="A74" s="62"/>
      <c r="B74" s="62"/>
      <c r="C74" s="62"/>
      <c r="D74" s="90"/>
      <c r="E74" s="62"/>
      <c r="F74" s="62"/>
      <c r="G74" s="62"/>
      <c r="H74" s="62"/>
      <c r="I74" s="62"/>
      <c r="J74" s="62"/>
    </row>
    <row r="75" spans="1:10">
      <c r="A75" s="62"/>
      <c r="B75" s="62"/>
      <c r="C75" s="62"/>
      <c r="D75" s="90"/>
      <c r="E75" s="62"/>
      <c r="F75" s="62"/>
      <c r="G75" s="62"/>
      <c r="H75" s="62"/>
      <c r="I75" s="62"/>
      <c r="J75" s="62"/>
    </row>
    <row r="76" spans="1:10">
      <c r="A76" s="62"/>
      <c r="B76" s="62"/>
      <c r="C76" s="62"/>
      <c r="D76" s="90"/>
      <c r="E76" s="62"/>
      <c r="F76" s="62"/>
      <c r="G76" s="62"/>
      <c r="H76" s="62"/>
      <c r="I76" s="62"/>
      <c r="J76" s="62"/>
    </row>
    <row r="77" spans="1:10">
      <c r="A77" s="62"/>
      <c r="B77" s="62"/>
      <c r="C77" s="62"/>
      <c r="D77" s="90"/>
      <c r="E77" s="62"/>
      <c r="F77" s="62"/>
      <c r="G77" s="62"/>
      <c r="H77" s="62"/>
      <c r="I77" s="62"/>
      <c r="J77" s="62"/>
    </row>
    <row r="78" spans="1:10">
      <c r="A78" s="62"/>
      <c r="B78" s="62"/>
      <c r="C78" s="62"/>
      <c r="D78" s="90"/>
      <c r="E78" s="62"/>
      <c r="F78" s="62"/>
      <c r="G78" s="62"/>
      <c r="H78" s="62"/>
      <c r="I78" s="62"/>
      <c r="J78" s="62"/>
    </row>
    <row r="79" spans="1:10">
      <c r="A79" s="62"/>
      <c r="B79" s="62"/>
      <c r="C79" s="62"/>
      <c r="D79" s="90"/>
      <c r="E79" s="62"/>
      <c r="F79" s="62"/>
      <c r="G79" s="62"/>
      <c r="H79" s="62"/>
      <c r="I79" s="62"/>
      <c r="J79" s="62"/>
    </row>
    <row r="80" spans="1:10">
      <c r="A80" s="62"/>
      <c r="B80" s="62"/>
      <c r="C80" s="62"/>
      <c r="D80" s="90"/>
      <c r="E80" s="62"/>
      <c r="F80" s="62"/>
      <c r="G80" s="62"/>
      <c r="H80" s="62"/>
      <c r="I80" s="62"/>
      <c r="J80" s="62"/>
    </row>
    <row r="81" spans="1:10">
      <c r="A81" s="62"/>
      <c r="B81" s="62"/>
      <c r="C81" s="62"/>
      <c r="D81" s="90"/>
      <c r="E81" s="62"/>
      <c r="F81" s="62"/>
      <c r="G81" s="62"/>
      <c r="H81" s="62"/>
      <c r="I81" s="62"/>
      <c r="J81" s="62"/>
    </row>
    <row r="82" spans="1:10">
      <c r="A82" s="62"/>
      <c r="B82" s="62"/>
      <c r="C82" s="62"/>
      <c r="D82" s="90"/>
      <c r="E82" s="62"/>
      <c r="F82" s="62"/>
      <c r="G82" s="62"/>
      <c r="H82" s="62"/>
      <c r="I82" s="62"/>
      <c r="J82" s="62"/>
    </row>
    <row r="83" spans="1:10">
      <c r="A83" s="62"/>
      <c r="B83" s="62"/>
      <c r="C83" s="62"/>
      <c r="D83" s="90"/>
      <c r="E83" s="62"/>
      <c r="F83" s="62"/>
      <c r="G83" s="62"/>
      <c r="H83" s="62"/>
      <c r="I83" s="62"/>
      <c r="J83" s="62"/>
    </row>
    <row r="84" spans="1:10">
      <c r="A84" s="62"/>
      <c r="B84" s="62"/>
      <c r="C84" s="62"/>
      <c r="D84" s="90"/>
      <c r="E84" s="62"/>
      <c r="F84" s="62"/>
      <c r="G84" s="62"/>
      <c r="H84" s="62"/>
      <c r="I84" s="62"/>
      <c r="J84" s="62"/>
    </row>
    <row r="85" spans="1:10">
      <c r="A85" s="62"/>
      <c r="B85" s="62"/>
      <c r="C85" s="62"/>
      <c r="D85" s="90"/>
      <c r="E85" s="62"/>
      <c r="F85" s="62"/>
      <c r="G85" s="62"/>
      <c r="H85" s="62"/>
      <c r="I85" s="62"/>
      <c r="J85" s="62"/>
    </row>
    <row r="86" spans="1:10">
      <c r="A86" s="62"/>
      <c r="B86" s="62"/>
      <c r="C86" s="62"/>
      <c r="D86" s="90"/>
      <c r="E86" s="62"/>
      <c r="F86" s="62"/>
      <c r="G86" s="62"/>
      <c r="H86" s="62"/>
      <c r="I86" s="62"/>
      <c r="J86" s="62"/>
    </row>
    <row r="87" spans="1:10">
      <c r="A87" s="62"/>
      <c r="B87" s="62"/>
      <c r="C87" s="62"/>
      <c r="D87" s="90"/>
      <c r="E87" s="62"/>
      <c r="F87" s="62"/>
      <c r="G87" s="62"/>
      <c r="H87" s="62"/>
      <c r="I87" s="62"/>
      <c r="J87" s="62"/>
    </row>
    <row r="88" spans="1:10">
      <c r="A88" s="62"/>
      <c r="B88" s="62"/>
      <c r="C88" s="62"/>
      <c r="D88" s="90"/>
      <c r="E88" s="62"/>
      <c r="F88" s="62"/>
      <c r="G88" s="62"/>
      <c r="H88" s="62"/>
      <c r="I88" s="62"/>
      <c r="J88" s="62"/>
    </row>
    <row r="89" spans="1:10">
      <c r="A89" s="62"/>
      <c r="B89" s="62"/>
      <c r="C89" s="62"/>
      <c r="D89" s="90"/>
      <c r="E89" s="62"/>
      <c r="F89" s="62"/>
      <c r="G89" s="62"/>
      <c r="H89" s="62"/>
      <c r="I89" s="62"/>
      <c r="J89" s="62"/>
    </row>
    <row r="90" spans="1:10">
      <c r="A90" s="62"/>
      <c r="B90" s="62"/>
      <c r="C90" s="62"/>
      <c r="D90" s="90"/>
      <c r="E90" s="62"/>
      <c r="F90" s="62"/>
      <c r="G90" s="62"/>
      <c r="H90" s="62"/>
      <c r="I90" s="62"/>
      <c r="J90" s="62"/>
    </row>
    <row r="91" spans="1:10">
      <c r="A91" s="62"/>
      <c r="B91" s="62"/>
      <c r="C91" s="62"/>
      <c r="D91" s="90"/>
      <c r="E91" s="62"/>
      <c r="F91" s="62"/>
      <c r="G91" s="62"/>
      <c r="H91" s="62"/>
      <c r="I91" s="62"/>
      <c r="J91" s="62"/>
    </row>
    <row r="92" spans="1:10">
      <c r="A92" s="62"/>
      <c r="B92" s="62"/>
      <c r="C92" s="62"/>
      <c r="D92" s="90"/>
      <c r="E92" s="62"/>
      <c r="F92" s="62"/>
      <c r="G92" s="62"/>
      <c r="H92" s="62"/>
      <c r="I92" s="62"/>
      <c r="J92" s="62"/>
    </row>
    <row r="93" spans="1:10">
      <c r="A93" s="62"/>
      <c r="B93" s="62"/>
      <c r="C93" s="62"/>
      <c r="D93" s="90"/>
      <c r="E93" s="62"/>
      <c r="F93" s="62"/>
      <c r="G93" s="62"/>
      <c r="H93" s="62"/>
      <c r="I93" s="62"/>
      <c r="J93" s="62"/>
    </row>
    <row r="94" spans="1:10">
      <c r="A94" s="62"/>
      <c r="B94" s="62"/>
      <c r="C94" s="62"/>
      <c r="D94" s="90"/>
      <c r="E94" s="62"/>
      <c r="F94" s="62"/>
      <c r="G94" s="62"/>
      <c r="H94" s="62"/>
      <c r="I94" s="62"/>
      <c r="J94" s="62"/>
    </row>
    <row r="95" spans="1:10">
      <c r="A95" s="62"/>
      <c r="B95" s="62"/>
      <c r="C95" s="62"/>
      <c r="D95" s="90"/>
      <c r="E95" s="62"/>
      <c r="F95" s="62"/>
      <c r="G95" s="62"/>
      <c r="H95" s="62"/>
      <c r="I95" s="62"/>
      <c r="J95" s="62"/>
    </row>
    <row r="96" spans="1:10">
      <c r="A96" s="62"/>
      <c r="B96" s="62"/>
      <c r="C96" s="62"/>
      <c r="D96" s="90"/>
      <c r="E96" s="62"/>
      <c r="F96" s="62"/>
      <c r="G96" s="62"/>
      <c r="H96" s="62"/>
      <c r="I96" s="62"/>
      <c r="J96" s="62"/>
    </row>
    <row r="97" spans="1:10">
      <c r="A97" s="62"/>
      <c r="B97" s="62"/>
      <c r="C97" s="62"/>
      <c r="D97" s="90"/>
      <c r="E97" s="62"/>
      <c r="F97" s="62"/>
      <c r="G97" s="62"/>
      <c r="H97" s="62"/>
      <c r="I97" s="62"/>
      <c r="J97" s="62"/>
    </row>
    <row r="98" spans="1:10">
      <c r="A98" s="62"/>
      <c r="B98" s="62"/>
      <c r="C98" s="62"/>
      <c r="D98" s="90"/>
      <c r="E98" s="62"/>
      <c r="F98" s="62"/>
      <c r="G98" s="62"/>
      <c r="H98" s="62"/>
      <c r="I98" s="62"/>
      <c r="J98" s="62"/>
    </row>
    <row r="99" spans="1:10">
      <c r="A99" s="62"/>
      <c r="B99" s="62"/>
      <c r="C99" s="62"/>
      <c r="D99" s="90"/>
      <c r="E99" s="62"/>
      <c r="F99" s="62"/>
      <c r="G99" s="62"/>
      <c r="H99" s="62"/>
      <c r="I99" s="62"/>
      <c r="J99" s="62"/>
    </row>
    <row r="100" spans="1:10">
      <c r="A100" s="62"/>
      <c r="B100" s="62"/>
      <c r="C100" s="62"/>
      <c r="D100" s="90"/>
      <c r="E100" s="62"/>
      <c r="F100" s="62"/>
      <c r="G100" s="62"/>
      <c r="H100" s="62"/>
      <c r="I100" s="62"/>
      <c r="J100" s="62"/>
    </row>
    <row r="101" spans="1:10">
      <c r="A101" s="62"/>
      <c r="B101" s="62"/>
      <c r="C101" s="62"/>
      <c r="D101" s="90"/>
      <c r="E101" s="62"/>
      <c r="F101" s="62"/>
      <c r="G101" s="62"/>
      <c r="H101" s="62"/>
      <c r="I101" s="62"/>
      <c r="J101" s="62"/>
    </row>
    <row r="102" spans="1:10">
      <c r="A102" s="62"/>
      <c r="B102" s="62"/>
      <c r="C102" s="62"/>
      <c r="D102" s="90"/>
      <c r="E102" s="62"/>
      <c r="F102" s="62"/>
      <c r="G102" s="62"/>
      <c r="H102" s="62"/>
      <c r="I102" s="62"/>
      <c r="J102" s="62"/>
    </row>
    <row r="103" spans="1:10">
      <c r="A103" s="62"/>
      <c r="B103" s="62"/>
      <c r="C103" s="62"/>
      <c r="D103" s="90"/>
      <c r="E103" s="62"/>
      <c r="F103" s="62"/>
      <c r="G103" s="62"/>
      <c r="H103" s="62"/>
      <c r="I103" s="62"/>
      <c r="J103" s="62"/>
    </row>
  </sheetData>
  <customSheetViews>
    <customSheetView guid="{3E5F9D84-E9ED-3940-BED6-2C43C5D124BE}" scale="85" showGridLines="0">
      <pane ySplit="7" topLeftCell="A8" activePane="bottomLeft" state="frozen"/>
      <selection pane="bottomLeft" activeCell="D12" sqref="D12"/>
      <pageMargins left="0" right="0" top="0" bottom="0" header="0" footer="0"/>
    </customSheetView>
  </customSheetViews>
  <mergeCells count="2">
    <mergeCell ref="G18:G19"/>
    <mergeCell ref="G35:G36"/>
  </mergeCells>
  <conditionalFormatting sqref="D10:D12 D15:D16">
    <cfRule type="cellIs" dxfId="9" priority="15" operator="lessThan">
      <formula>-0.15</formula>
    </cfRule>
    <cfRule type="cellIs" dxfId="8" priority="16" operator="greaterThan">
      <formula>0.15</formula>
    </cfRule>
  </conditionalFormatting>
  <conditionalFormatting sqref="D13:D14">
    <cfRule type="cellIs" dxfId="7" priority="4" operator="greaterThan">
      <formula>0</formula>
    </cfRule>
  </conditionalFormatting>
  <conditionalFormatting sqref="D18:D19">
    <cfRule type="cellIs" dxfId="6" priority="2" operator="greaterThan">
      <formula>0</formula>
    </cfRule>
  </conditionalFormatting>
  <conditionalFormatting sqref="D27:D29 D32:D33">
    <cfRule type="cellIs" dxfId="5" priority="9" operator="lessThan">
      <formula>-0.15</formula>
    </cfRule>
    <cfRule type="cellIs" dxfId="4" priority="10" operator="greaterThan">
      <formula>0.15</formula>
    </cfRule>
  </conditionalFormatting>
  <conditionalFormatting sqref="D30:D31">
    <cfRule type="cellIs" dxfId="3" priority="3" operator="greaterThan">
      <formula>0</formula>
    </cfRule>
  </conditionalFormatting>
  <conditionalFormatting sqref="D35:D36">
    <cfRule type="cellIs" dxfId="2" priority="1" operator="greaterThan">
      <formula>0</formula>
    </cfRule>
  </conditionalFormatting>
  <conditionalFormatting sqref="D43:D48">
    <cfRule type="cellIs" dxfId="1" priority="5" operator="lessThan">
      <formula>-0.15</formula>
    </cfRule>
    <cfRule type="cellIs" dxfId="0" priority="6" operator="greaterThan">
      <formula>0.15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62635-67A3-42A4-9D5B-AD1914EC4E8B}">
  <dimension ref="A1:J197"/>
  <sheetViews>
    <sheetView showGridLines="0" zoomScale="54" zoomScaleNormal="55" workbookViewId="0">
      <pane ySplit="4" topLeftCell="A40" activePane="bottomLeft" state="frozen"/>
      <selection pane="bottomLeft" activeCell="F46" sqref="F46"/>
    </sheetView>
  </sheetViews>
  <sheetFormatPr defaultColWidth="8.625" defaultRowHeight="14.1"/>
  <cols>
    <col min="1" max="1" width="6.875" customWidth="1"/>
    <col min="2" max="2" width="33.625" customWidth="1"/>
    <col min="3" max="3" width="11" customWidth="1"/>
    <col min="4" max="4" width="12.125" customWidth="1"/>
    <col min="5" max="5" width="13.125" customWidth="1"/>
    <col min="6" max="6" width="91.125" customWidth="1"/>
  </cols>
  <sheetData>
    <row r="1" spans="1:9" ht="52.5" customHeight="1"/>
    <row r="2" spans="1:9" ht="50.1" customHeight="1"/>
    <row r="3" spans="1:9" ht="33">
      <c r="B3" s="129" t="s">
        <v>332</v>
      </c>
    </row>
    <row r="4" spans="1:9" ht="120.75" customHeight="1"/>
    <row r="5" spans="1:9" ht="43.5" customHeight="1">
      <c r="A5" s="28"/>
      <c r="B5" s="126" t="s">
        <v>333</v>
      </c>
      <c r="C5" s="119"/>
      <c r="D5" s="119"/>
      <c r="E5" s="119"/>
      <c r="F5" s="119"/>
      <c r="G5" s="119"/>
      <c r="H5" s="119"/>
      <c r="I5" s="119"/>
    </row>
    <row r="6" spans="1:9" ht="18">
      <c r="A6" s="103"/>
      <c r="B6" s="85" t="s">
        <v>334</v>
      </c>
      <c r="C6" s="104"/>
      <c r="D6" s="104"/>
      <c r="E6" s="104"/>
      <c r="F6" s="104"/>
      <c r="G6" s="104"/>
      <c r="H6" s="104"/>
      <c r="I6" s="104"/>
    </row>
    <row r="8" spans="1:9" s="11" customFormat="1" ht="23.1" customHeight="1">
      <c r="B8" s="133" t="s">
        <v>259</v>
      </c>
      <c r="C8" s="133" t="s">
        <v>260</v>
      </c>
      <c r="D8" s="134" t="s">
        <v>261</v>
      </c>
      <c r="E8" s="134" t="s">
        <v>262</v>
      </c>
      <c r="F8" s="135" t="s">
        <v>263</v>
      </c>
      <c r="G8" s="153"/>
    </row>
    <row r="9" spans="1:9" s="11" customFormat="1" ht="23.1" customHeight="1">
      <c r="B9" s="212" t="s">
        <v>264</v>
      </c>
      <c r="C9" s="223"/>
      <c r="D9" s="223"/>
      <c r="E9" s="223"/>
      <c r="F9" s="230"/>
      <c r="G9" s="230"/>
    </row>
    <row r="10" spans="1:9" s="11" customFormat="1" ht="23.1" customHeight="1">
      <c r="B10" s="187" t="s">
        <v>265</v>
      </c>
      <c r="C10" s="187" t="s">
        <v>266</v>
      </c>
      <c r="D10" s="231">
        <v>1214</v>
      </c>
      <c r="E10" s="231">
        <f>'[1]FY25 Datasheet Summary'!$B$150</f>
        <v>970.15098431166155</v>
      </c>
      <c r="F10" s="196" t="s">
        <v>335</v>
      </c>
      <c r="G10" s="196"/>
    </row>
    <row r="11" spans="1:9" s="11" customFormat="1" ht="23.1" customHeight="1">
      <c r="B11" s="187" t="s">
        <v>267</v>
      </c>
      <c r="C11" s="187" t="s">
        <v>266</v>
      </c>
      <c r="D11" s="231">
        <v>7970</v>
      </c>
      <c r="E11" s="231">
        <f>'[1]FY25 Datasheet Summary'!$B$151</f>
        <v>6637.1464840600011</v>
      </c>
      <c r="F11" s="196" t="s">
        <v>336</v>
      </c>
      <c r="G11" s="196"/>
    </row>
    <row r="12" spans="1:9" s="11" customFormat="1" ht="23.1" customHeight="1">
      <c r="B12" s="187" t="s">
        <v>337</v>
      </c>
      <c r="C12" s="187" t="s">
        <v>266</v>
      </c>
      <c r="D12" s="231">
        <v>9184</v>
      </c>
      <c r="E12" s="231">
        <f>SUM(E10:E11)</f>
        <v>7607.2974683716629</v>
      </c>
      <c r="F12" s="190"/>
      <c r="G12" s="196"/>
      <c r="H12" s="145"/>
    </row>
    <row r="13" spans="1:9" s="11" customFormat="1" ht="23.1" customHeight="1">
      <c r="B13" s="187" t="s">
        <v>269</v>
      </c>
      <c r="C13" s="187" t="s">
        <v>338</v>
      </c>
      <c r="D13" s="256">
        <v>3.5625344267128017E-2</v>
      </c>
      <c r="E13" s="256">
        <f>E12/E33</f>
        <v>3.1802229506932393E-2</v>
      </c>
      <c r="F13" s="190"/>
      <c r="G13" s="196"/>
    </row>
    <row r="14" spans="1:9" s="11" customFormat="1" ht="23.1" customHeight="1">
      <c r="B14" s="183" t="s">
        <v>198</v>
      </c>
      <c r="C14" s="201"/>
      <c r="D14" s="201"/>
      <c r="E14" s="201"/>
      <c r="F14" s="203"/>
      <c r="G14" s="203"/>
    </row>
    <row r="15" spans="1:9" s="11" customFormat="1" ht="23.1" customHeight="1">
      <c r="B15" s="187" t="s">
        <v>309</v>
      </c>
      <c r="C15" s="187" t="s">
        <v>272</v>
      </c>
      <c r="D15" s="231">
        <v>3346.8</v>
      </c>
      <c r="E15" s="231">
        <f>'[1]FY25 Datasheet Summary'!$B$50</f>
        <v>2724.5358039046773</v>
      </c>
      <c r="F15" s="196" t="s">
        <v>310</v>
      </c>
      <c r="G15" s="196"/>
    </row>
    <row r="16" spans="1:9" s="11" customFormat="1" ht="23.1" customHeight="1">
      <c r="B16" s="187" t="s">
        <v>311</v>
      </c>
      <c r="C16" s="187" t="s">
        <v>272</v>
      </c>
      <c r="D16" s="231">
        <v>103.34</v>
      </c>
      <c r="E16" s="231">
        <f>'[1]FY25 Datasheet Summary'!$B$70</f>
        <v>166.27965000000003</v>
      </c>
      <c r="F16" s="190" t="s">
        <v>339</v>
      </c>
      <c r="G16" s="196"/>
    </row>
    <row r="17" spans="2:10" s="11" customFormat="1" ht="23.1" customHeight="1">
      <c r="B17" s="187" t="s">
        <v>313</v>
      </c>
      <c r="C17" s="187" t="s">
        <v>272</v>
      </c>
      <c r="D17" s="231">
        <v>11935</v>
      </c>
      <c r="E17" s="231">
        <f>'[1]FY25 Datasheet Summary'!$B$171</f>
        <v>10120.775165999999</v>
      </c>
      <c r="F17" s="196"/>
      <c r="G17" s="196"/>
    </row>
    <row r="18" spans="2:10" s="11" customFormat="1" ht="23.1" customHeight="1">
      <c r="B18" s="187" t="s">
        <v>316</v>
      </c>
      <c r="C18" s="187" t="s">
        <v>272</v>
      </c>
      <c r="D18" s="231">
        <v>1136.93</v>
      </c>
      <c r="E18" s="231">
        <f>'[1]FY25 Datasheet Summary'!$B$191</f>
        <v>1585.6258999999998</v>
      </c>
      <c r="F18" s="196"/>
      <c r="G18" s="196"/>
    </row>
    <row r="19" spans="2:10" s="11" customFormat="1" ht="23.1" customHeight="1">
      <c r="B19" s="187" t="s">
        <v>318</v>
      </c>
      <c r="C19" s="187" t="s">
        <v>272</v>
      </c>
      <c r="D19" s="231">
        <v>16523</v>
      </c>
      <c r="E19" s="231">
        <f>SUM(E15:E18)</f>
        <v>14597.216519904676</v>
      </c>
      <c r="F19" s="190"/>
      <c r="G19" s="196"/>
      <c r="J19" s="68"/>
    </row>
    <row r="20" spans="2:10" s="11" customFormat="1" ht="23.1" customHeight="1">
      <c r="B20" s="187" t="s">
        <v>340</v>
      </c>
      <c r="C20" s="187" t="s">
        <v>321</v>
      </c>
      <c r="D20" s="256">
        <v>6.4093811337734785E-2</v>
      </c>
      <c r="E20" s="256">
        <f>E19/E33</f>
        <v>6.1023514836703284E-2</v>
      </c>
      <c r="F20" s="190"/>
      <c r="G20" s="187"/>
    </row>
    <row r="21" spans="2:10" s="11" customFormat="1" ht="23.1" customHeight="1">
      <c r="B21" s="183" t="s">
        <v>322</v>
      </c>
      <c r="C21" s="183"/>
      <c r="D21" s="201"/>
      <c r="E21" s="201"/>
      <c r="F21" s="203"/>
      <c r="G21" s="203"/>
    </row>
    <row r="22" spans="2:10" s="11" customFormat="1" ht="23.1" customHeight="1">
      <c r="B22" s="187" t="s">
        <v>323</v>
      </c>
      <c r="C22" s="187" t="s">
        <v>272</v>
      </c>
      <c r="D22" s="231">
        <v>1300.8599999999999</v>
      </c>
      <c r="E22" s="231">
        <f>'[1]FY25 Datasheet Summary'!$B$211</f>
        <v>1969.4501593672894</v>
      </c>
      <c r="F22" s="356" t="s">
        <v>341</v>
      </c>
      <c r="G22" s="232"/>
    </row>
    <row r="23" spans="2:10" s="11" customFormat="1" ht="23.1" customHeight="1">
      <c r="B23" s="187" t="s">
        <v>325</v>
      </c>
      <c r="C23" s="187" t="s">
        <v>272</v>
      </c>
      <c r="D23" s="231">
        <v>163.93</v>
      </c>
      <c r="E23" s="231">
        <f>E22-E18</f>
        <v>383.82425936728964</v>
      </c>
      <c r="F23" s="356"/>
      <c r="G23" s="239"/>
    </row>
    <row r="24" spans="2:10" s="11" customFormat="1" ht="23.1" customHeight="1">
      <c r="B24" s="183" t="s">
        <v>342</v>
      </c>
      <c r="C24" s="201"/>
      <c r="D24" s="201"/>
      <c r="E24" s="201"/>
      <c r="F24" s="203"/>
      <c r="G24" s="203"/>
    </row>
    <row r="25" spans="2:10" s="11" customFormat="1" ht="23.1" customHeight="1">
      <c r="B25" s="187" t="s">
        <v>275</v>
      </c>
      <c r="C25" s="187" t="s">
        <v>276</v>
      </c>
      <c r="D25" s="231">
        <v>129757</v>
      </c>
      <c r="E25" s="231">
        <f>'[1]FY25 Datasheet Summary'!$B$231</f>
        <v>152449.99999999988</v>
      </c>
      <c r="F25" s="356" t="s">
        <v>343</v>
      </c>
      <c r="G25" s="232"/>
    </row>
    <row r="26" spans="2:10" s="11" customFormat="1" ht="23.1" customHeight="1">
      <c r="B26" s="187" t="s">
        <v>283</v>
      </c>
      <c r="C26" s="187" t="s">
        <v>284</v>
      </c>
      <c r="D26" s="234">
        <v>0.50333599695881204</v>
      </c>
      <c r="E26" s="234">
        <f>E25/E33</f>
        <v>0.63731567070816864</v>
      </c>
      <c r="F26" s="356"/>
      <c r="G26" s="239"/>
    </row>
    <row r="27" spans="2:10" s="11" customFormat="1" ht="23.1" customHeight="1">
      <c r="B27" s="183" t="s">
        <v>344</v>
      </c>
      <c r="C27" s="201"/>
      <c r="D27" s="201"/>
      <c r="E27" s="201"/>
      <c r="F27" s="203"/>
      <c r="G27" s="203"/>
    </row>
    <row r="28" spans="2:10" s="11" customFormat="1" ht="23.1" customHeight="1">
      <c r="B28" s="187" t="s">
        <v>285</v>
      </c>
      <c r="C28" s="187" t="s">
        <v>286</v>
      </c>
      <c r="D28" s="231">
        <v>808</v>
      </c>
      <c r="E28" s="231">
        <f>SUM(E29:E30)</f>
        <v>195.54705999108734</v>
      </c>
      <c r="F28" s="356" t="s">
        <v>345</v>
      </c>
      <c r="G28" s="232"/>
    </row>
    <row r="29" spans="2:10" s="11" customFormat="1" ht="23.1" customHeight="1">
      <c r="B29" s="187" t="s">
        <v>346</v>
      </c>
      <c r="C29" s="187" t="s">
        <v>286</v>
      </c>
      <c r="D29" s="231">
        <v>537</v>
      </c>
      <c r="E29" s="231">
        <f>'[1]FY25 Datasheet Summary'!$B$251</f>
        <v>129.47963999999999</v>
      </c>
      <c r="F29" s="356"/>
      <c r="G29" s="154"/>
    </row>
    <row r="30" spans="2:10" s="11" customFormat="1" ht="23.1" customHeight="1">
      <c r="B30" s="187" t="s">
        <v>288</v>
      </c>
      <c r="C30" s="187" t="s">
        <v>286</v>
      </c>
      <c r="D30" s="231">
        <v>271</v>
      </c>
      <c r="E30" s="231">
        <f>'[1]FY25 Datasheet Summary'!$B$271</f>
        <v>66.067419991087348</v>
      </c>
      <c r="F30" s="356"/>
      <c r="G30" s="154"/>
    </row>
    <row r="31" spans="2:10" s="11" customFormat="1" ht="23.1" customHeight="1">
      <c r="B31" s="187" t="s">
        <v>288</v>
      </c>
      <c r="C31" s="187" t="s">
        <v>289</v>
      </c>
      <c r="D31" s="235">
        <v>0.33539603960395997</v>
      </c>
      <c r="E31" s="287">
        <f>E30/E28</f>
        <v>0.33785943902249704</v>
      </c>
      <c r="F31" s="356"/>
      <c r="G31" s="239"/>
    </row>
    <row r="32" spans="2:10" s="11" customFormat="1" ht="23.1" customHeight="1">
      <c r="B32" s="183"/>
      <c r="C32" s="201"/>
      <c r="D32" s="201"/>
      <c r="E32" s="201"/>
      <c r="F32" s="203"/>
      <c r="G32" s="203"/>
    </row>
    <row r="33" spans="1:9" s="11" customFormat="1" ht="23.1" customHeight="1">
      <c r="B33" s="191" t="s">
        <v>290</v>
      </c>
      <c r="C33" s="191" t="s">
        <v>291</v>
      </c>
      <c r="D33" s="302">
        <v>257794</v>
      </c>
      <c r="E33" s="302">
        <f>'[1]FY25 Datasheet Summary'!$D$50</f>
        <v>239206.41999999998</v>
      </c>
      <c r="F33" s="194" t="s">
        <v>331</v>
      </c>
      <c r="G33" s="194"/>
      <c r="H33" s="53"/>
    </row>
    <row r="34" spans="1:9">
      <c r="D34" s="5"/>
      <c r="E34" s="5"/>
      <c r="F34" s="21"/>
      <c r="H34" s="4"/>
    </row>
    <row r="35" spans="1:9" ht="10.5" customHeight="1">
      <c r="D35" s="5"/>
      <c r="E35" s="5"/>
      <c r="F35" s="21"/>
      <c r="H35" s="4"/>
    </row>
    <row r="36" spans="1:9" ht="45" customHeight="1">
      <c r="A36" s="28"/>
      <c r="B36" s="126" t="s">
        <v>347</v>
      </c>
      <c r="C36" s="119"/>
      <c r="D36" s="119"/>
      <c r="E36" s="119"/>
      <c r="F36" s="119"/>
      <c r="G36" s="119"/>
      <c r="H36" s="119"/>
      <c r="I36" s="119"/>
    </row>
    <row r="37" spans="1:9" ht="18">
      <c r="A37" s="103"/>
      <c r="B37" s="85" t="s">
        <v>348</v>
      </c>
      <c r="C37" s="104"/>
      <c r="D37" s="104"/>
      <c r="E37" s="104"/>
      <c r="F37" s="104"/>
      <c r="G37" s="104"/>
      <c r="H37" s="104"/>
      <c r="I37" s="104"/>
    </row>
    <row r="39" spans="1:9" ht="23.1" customHeight="1">
      <c r="B39" s="130" t="s">
        <v>259</v>
      </c>
      <c r="C39" s="130" t="s">
        <v>260</v>
      </c>
      <c r="D39" s="131" t="s">
        <v>261</v>
      </c>
      <c r="E39" s="131" t="s">
        <v>262</v>
      </c>
      <c r="F39" s="132" t="s">
        <v>263</v>
      </c>
      <c r="G39" s="132"/>
      <c r="H39" s="4"/>
    </row>
    <row r="40" spans="1:9" ht="23.1" customHeight="1">
      <c r="B40" s="212" t="s">
        <v>264</v>
      </c>
      <c r="C40" s="223"/>
      <c r="D40" s="223"/>
      <c r="E40" s="223"/>
      <c r="F40" s="223"/>
      <c r="G40" s="230"/>
      <c r="H40" s="4"/>
    </row>
    <row r="41" spans="1:9" ht="23.1" customHeight="1">
      <c r="B41" s="187" t="s">
        <v>265</v>
      </c>
      <c r="C41" s="187" t="s">
        <v>266</v>
      </c>
      <c r="D41" s="231">
        <v>12</v>
      </c>
      <c r="E41" s="231">
        <v>0</v>
      </c>
      <c r="F41" s="237" t="s">
        <v>349</v>
      </c>
      <c r="G41" s="196"/>
      <c r="H41" s="4"/>
    </row>
    <row r="42" spans="1:9" ht="23.1" customHeight="1">
      <c r="B42" s="187" t="s">
        <v>267</v>
      </c>
      <c r="C42" s="187" t="s">
        <v>266</v>
      </c>
      <c r="D42" s="231">
        <v>31</v>
      </c>
      <c r="E42" s="231">
        <f>'[1]FY25 Datasheet Summary'!$B$584</f>
        <v>301.56252078488501</v>
      </c>
      <c r="F42" s="237" t="s">
        <v>350</v>
      </c>
      <c r="G42" s="196"/>
      <c r="H42" s="4"/>
    </row>
    <row r="43" spans="1:9" ht="23.1" customHeight="1">
      <c r="B43" s="187" t="s">
        <v>337</v>
      </c>
      <c r="C43" s="187" t="s">
        <v>266</v>
      </c>
      <c r="D43" s="231">
        <v>43</v>
      </c>
      <c r="E43" s="231">
        <f>SUM(E41:E42)</f>
        <v>301.56252078488501</v>
      </c>
      <c r="F43" s="231"/>
      <c r="G43" s="196"/>
      <c r="H43" s="4"/>
    </row>
    <row r="44" spans="1:9" ht="23.1" customHeight="1">
      <c r="B44" s="187" t="s">
        <v>269</v>
      </c>
      <c r="C44" s="187" t="s">
        <v>338</v>
      </c>
      <c r="D44" s="233">
        <v>9.7088474694905118E-5</v>
      </c>
      <c r="E44" s="297">
        <f>E43/E51</f>
        <v>7.7496202004688638E-4</v>
      </c>
      <c r="F44" s="233"/>
      <c r="G44" s="196"/>
      <c r="H44" s="4"/>
    </row>
    <row r="45" spans="1:9" ht="23.1" customHeight="1">
      <c r="B45" s="183" t="s">
        <v>198</v>
      </c>
      <c r="C45" s="201"/>
      <c r="D45" s="201"/>
      <c r="E45" s="201"/>
      <c r="F45" s="201"/>
      <c r="G45" s="203"/>
      <c r="H45" s="4"/>
    </row>
    <row r="46" spans="1:9" ht="48.95" customHeight="1">
      <c r="B46" s="187" t="s">
        <v>313</v>
      </c>
      <c r="C46" s="187" t="s">
        <v>272</v>
      </c>
      <c r="D46" s="231">
        <f>52031.65/1000</f>
        <v>52.031649999999999</v>
      </c>
      <c r="E46" s="231">
        <f>'[3]FY25 Datasheet Summary'!$B$511/1000</f>
        <v>414.82538740894154</v>
      </c>
      <c r="F46" s="308" t="s">
        <v>351</v>
      </c>
      <c r="G46" s="238"/>
      <c r="H46" s="4"/>
    </row>
    <row r="47" spans="1:9" ht="23.1" customHeight="1">
      <c r="B47" s="183" t="s">
        <v>342</v>
      </c>
      <c r="C47" s="201"/>
      <c r="D47" s="201"/>
      <c r="E47" s="201"/>
      <c r="F47" s="201"/>
      <c r="G47" s="203"/>
      <c r="H47" s="4"/>
    </row>
    <row r="48" spans="1:9" ht="23.1" customHeight="1">
      <c r="B48" s="187" t="s">
        <v>275</v>
      </c>
      <c r="C48" s="187" t="s">
        <v>276</v>
      </c>
      <c r="D48" s="298">
        <v>13631</v>
      </c>
      <c r="E48" s="231">
        <f>'[1]FY25 Datasheet Summary'!$B$657</f>
        <v>16245.620383731737</v>
      </c>
      <c r="F48" s="190"/>
      <c r="G48" s="196"/>
      <c r="H48" s="4"/>
    </row>
    <row r="49" spans="2:8" ht="23.1" customHeight="1">
      <c r="B49" s="187" t="s">
        <v>283</v>
      </c>
      <c r="C49" s="187" t="s">
        <v>284</v>
      </c>
      <c r="D49" s="303">
        <v>3.0777046478284921E-2</v>
      </c>
      <c r="E49" s="303">
        <f>E48/E51</f>
        <v>4.1748353730178288E-2</v>
      </c>
      <c r="F49" s="187"/>
      <c r="G49" s="196"/>
      <c r="H49" s="4"/>
    </row>
    <row r="50" spans="2:8" ht="23.1" customHeight="1">
      <c r="B50" s="183"/>
      <c r="C50" s="201"/>
      <c r="D50" s="201"/>
      <c r="E50" s="201"/>
      <c r="F50" s="201"/>
      <c r="G50" s="203"/>
      <c r="H50" s="4"/>
    </row>
    <row r="51" spans="2:8" ht="23.1" customHeight="1">
      <c r="B51" s="191" t="s">
        <v>290</v>
      </c>
      <c r="C51" s="191" t="s">
        <v>291</v>
      </c>
      <c r="D51" s="236">
        <v>442895</v>
      </c>
      <c r="E51" s="236">
        <f>'[1]FY25 Datasheet Summary'!$D$511</f>
        <v>389132</v>
      </c>
      <c r="F51" s="194" t="s">
        <v>331</v>
      </c>
      <c r="G51" s="194"/>
      <c r="H51" s="4"/>
    </row>
    <row r="52" spans="2:8" ht="26.25" customHeight="1">
      <c r="B52" s="11"/>
      <c r="D52" s="5"/>
      <c r="E52" s="5"/>
      <c r="H52" s="4"/>
    </row>
    <row r="53" spans="2:8" ht="15" customHeight="1">
      <c r="B53" s="11"/>
      <c r="D53" s="5"/>
      <c r="E53" s="5"/>
      <c r="H53" s="4"/>
    </row>
    <row r="54" spans="2:8" ht="36" customHeight="1"/>
    <row r="55" spans="2:8" s="2" customFormat="1" ht="24.95">
      <c r="B55" s="127" t="s">
        <v>352</v>
      </c>
    </row>
    <row r="56" spans="2:8" s="2" customFormat="1" ht="18">
      <c r="B56" s="123" t="s">
        <v>353</v>
      </c>
    </row>
    <row r="57" spans="2:8" s="2" customFormat="1" ht="18">
      <c r="B57" s="123"/>
    </row>
    <row r="58" spans="2:8" ht="23.1" customHeight="1">
      <c r="B58" s="136" t="s">
        <v>259</v>
      </c>
      <c r="C58" s="136" t="s">
        <v>260</v>
      </c>
      <c r="D58" s="137" t="s">
        <v>261</v>
      </c>
      <c r="E58" s="137" t="s">
        <v>262</v>
      </c>
      <c r="F58" s="138" t="s">
        <v>263</v>
      </c>
      <c r="G58" s="138"/>
    </row>
    <row r="59" spans="2:8" ht="23.1" customHeight="1">
      <c r="B59" s="212" t="s">
        <v>264</v>
      </c>
      <c r="C59" s="223"/>
      <c r="D59" s="223"/>
      <c r="E59" s="223"/>
      <c r="F59" s="230"/>
      <c r="G59" s="230"/>
    </row>
    <row r="60" spans="2:8" ht="23.1" customHeight="1">
      <c r="B60" s="187" t="s">
        <v>265</v>
      </c>
      <c r="C60" s="187" t="s">
        <v>266</v>
      </c>
      <c r="D60" s="231">
        <v>2288</v>
      </c>
      <c r="E60" s="231">
        <f>'[1]FY25 Datasheet Summary'!$B$954</f>
        <v>2853.0923170970455</v>
      </c>
      <c r="F60" s="196"/>
      <c r="G60" s="196"/>
    </row>
    <row r="61" spans="2:8" ht="23.1" customHeight="1">
      <c r="B61" s="187" t="s">
        <v>267</v>
      </c>
      <c r="C61" s="187" t="s">
        <v>266</v>
      </c>
      <c r="D61" s="231">
        <v>16171</v>
      </c>
      <c r="E61" s="231">
        <f>'[1]FY25 Datasheet Summary'!$B$959</f>
        <v>16278.60903230178</v>
      </c>
      <c r="F61" s="196"/>
      <c r="G61" s="196"/>
    </row>
    <row r="62" spans="2:8" ht="23.1" customHeight="1">
      <c r="B62" s="187" t="s">
        <v>337</v>
      </c>
      <c r="C62" s="187" t="s">
        <v>266</v>
      </c>
      <c r="D62" s="231">
        <v>18502</v>
      </c>
      <c r="E62" s="231">
        <f>SUM(E60:E61)</f>
        <v>19131.701349398827</v>
      </c>
      <c r="F62" s="190"/>
      <c r="G62" s="196"/>
      <c r="H62" s="146"/>
    </row>
    <row r="63" spans="2:8" ht="23.1" customHeight="1">
      <c r="B63" s="187" t="s">
        <v>269</v>
      </c>
      <c r="C63" s="187" t="s">
        <v>338</v>
      </c>
      <c r="D63" s="256">
        <v>1.7140702544609646E-2</v>
      </c>
      <c r="E63" s="256">
        <f>E62/E83</f>
        <v>2.9890377406603455E-3</v>
      </c>
      <c r="F63" s="190"/>
      <c r="G63" s="196"/>
    </row>
    <row r="64" spans="2:8" ht="23.1" customHeight="1">
      <c r="B64" s="183" t="s">
        <v>198</v>
      </c>
      <c r="C64" s="201"/>
      <c r="D64" s="201"/>
      <c r="E64" s="201"/>
      <c r="F64" s="203"/>
      <c r="G64" s="203"/>
    </row>
    <row r="65" spans="2:7" ht="23.1" customHeight="1">
      <c r="B65" s="187" t="s">
        <v>309</v>
      </c>
      <c r="C65" s="187" t="s">
        <v>272</v>
      </c>
      <c r="D65" s="231">
        <v>4977.7440749999996</v>
      </c>
      <c r="E65" s="231">
        <f>'[1]FY25 Datasheet Summary'!$B$964</f>
        <v>4266.2244594935046</v>
      </c>
      <c r="F65" s="190" t="s">
        <v>354</v>
      </c>
      <c r="G65" s="196"/>
    </row>
    <row r="66" spans="2:7" ht="23.1" customHeight="1">
      <c r="B66" s="187" t="s">
        <v>311</v>
      </c>
      <c r="C66" s="187" t="s">
        <v>272</v>
      </c>
      <c r="D66" s="231">
        <v>240</v>
      </c>
      <c r="E66" s="231">
        <f>'[1]FY25 Datasheet Summary'!$B$969</f>
        <v>2302.1447240000002</v>
      </c>
      <c r="F66" s="196" t="s">
        <v>312</v>
      </c>
      <c r="G66" s="196"/>
    </row>
    <row r="67" spans="2:7" ht="23.1" customHeight="1">
      <c r="B67" s="187" t="s">
        <v>313</v>
      </c>
      <c r="C67" s="187" t="s">
        <v>272</v>
      </c>
      <c r="D67" s="231">
        <v>26595.420600000001</v>
      </c>
      <c r="E67" s="231">
        <f>'[1]FY25 Datasheet Summary'!$B$974</f>
        <v>28124.832486583073</v>
      </c>
      <c r="F67" s="196" t="s">
        <v>355</v>
      </c>
      <c r="G67" s="196"/>
    </row>
    <row r="68" spans="2:7" ht="23.1" customHeight="1">
      <c r="B68" s="187" t="s">
        <v>316</v>
      </c>
      <c r="C68" s="187" t="s">
        <v>272</v>
      </c>
      <c r="D68" s="231">
        <v>5631</v>
      </c>
      <c r="E68" s="231">
        <f>'[1]FY25 Datasheet Summary'!$B$984</f>
        <v>6735.9107611933441</v>
      </c>
      <c r="F68" s="196" t="s">
        <v>356</v>
      </c>
      <c r="G68" s="196"/>
    </row>
    <row r="69" spans="2:7" ht="23.1" customHeight="1">
      <c r="B69" s="187" t="s">
        <v>318</v>
      </c>
      <c r="C69" s="187" t="s">
        <v>272</v>
      </c>
      <c r="D69" s="231">
        <v>37408</v>
      </c>
      <c r="E69" s="299">
        <f>'[1]FY25 Datasheet Summary'!$B$999</f>
        <v>41611.775561269918</v>
      </c>
      <c r="F69" s="190"/>
      <c r="G69" s="196"/>
    </row>
    <row r="70" spans="2:7" ht="23.1" customHeight="1">
      <c r="B70" s="187" t="s">
        <v>340</v>
      </c>
      <c r="C70" s="187" t="s">
        <v>321</v>
      </c>
      <c r="D70" s="256">
        <v>3.4655680509607482E-2</v>
      </c>
      <c r="E70" s="256">
        <f>E69/E83</f>
        <v>6.5012078819865109E-3</v>
      </c>
      <c r="F70" s="190"/>
      <c r="G70" s="196"/>
    </row>
    <row r="71" spans="2:7" ht="23.1" customHeight="1">
      <c r="B71" s="183" t="s">
        <v>322</v>
      </c>
      <c r="C71" s="183"/>
      <c r="D71" s="201"/>
      <c r="E71" s="201"/>
      <c r="F71" s="203"/>
      <c r="G71" s="203"/>
    </row>
    <row r="72" spans="2:7" ht="23.1" customHeight="1">
      <c r="B72" s="187" t="s">
        <v>323</v>
      </c>
      <c r="C72" s="187" t="s">
        <v>272</v>
      </c>
      <c r="D72" s="231">
        <v>5895</v>
      </c>
      <c r="E72" s="299">
        <f>'[1]FY25 Datasheet Summary'!$B$989</f>
        <v>7249.4940862183803</v>
      </c>
      <c r="F72" s="356" t="s">
        <v>324</v>
      </c>
      <c r="G72" s="232"/>
    </row>
    <row r="73" spans="2:7" ht="23.1" customHeight="1">
      <c r="B73" s="187" t="s">
        <v>325</v>
      </c>
      <c r="C73" s="187" t="s">
        <v>272</v>
      </c>
      <c r="D73" s="231">
        <v>264</v>
      </c>
      <c r="E73" s="231">
        <f>'[1]FY25 Datasheet Summary'!$B$994</f>
        <v>513.58332502503617</v>
      </c>
      <c r="F73" s="356"/>
      <c r="G73" s="239"/>
    </row>
    <row r="74" spans="2:7" ht="23.1" customHeight="1">
      <c r="B74" s="183" t="s">
        <v>342</v>
      </c>
      <c r="C74" s="201"/>
      <c r="D74" s="201"/>
      <c r="E74" s="201"/>
      <c r="F74" s="203"/>
      <c r="G74" s="203"/>
    </row>
    <row r="75" spans="2:7" ht="23.1" customHeight="1">
      <c r="B75" s="187" t="s">
        <v>275</v>
      </c>
      <c r="C75" s="187" t="s">
        <v>276</v>
      </c>
      <c r="D75" s="231">
        <v>558213</v>
      </c>
      <c r="E75" s="231">
        <f>'[1]FY25 Datasheet Summary'!$B$1004</f>
        <v>2641115.0416413634</v>
      </c>
      <c r="F75" s="356" t="s">
        <v>357</v>
      </c>
      <c r="G75" s="232"/>
    </row>
    <row r="76" spans="2:7" ht="23.1" customHeight="1">
      <c r="B76" s="187" t="s">
        <v>283</v>
      </c>
      <c r="C76" s="187" t="s">
        <v>284</v>
      </c>
      <c r="D76" s="234">
        <v>0.51714209218107143</v>
      </c>
      <c r="E76" s="234">
        <f>E75/E83</f>
        <v>0.41263410883945351</v>
      </c>
      <c r="F76" s="356"/>
      <c r="G76" s="239"/>
    </row>
    <row r="77" spans="2:7" ht="23.1" customHeight="1">
      <c r="B77" s="183" t="s">
        <v>344</v>
      </c>
      <c r="C77" s="201"/>
      <c r="D77" s="201"/>
      <c r="E77" s="201"/>
      <c r="F77" s="203"/>
      <c r="G77" s="203"/>
    </row>
    <row r="78" spans="2:7" ht="23.1" customHeight="1">
      <c r="B78" s="187" t="s">
        <v>285</v>
      </c>
      <c r="C78" s="187" t="s">
        <v>286</v>
      </c>
      <c r="D78" s="231">
        <v>4716</v>
      </c>
      <c r="E78" s="231">
        <f>'[1]FY25 Datasheet Summary'!$B$1009</f>
        <v>4629.9816840339718</v>
      </c>
      <c r="F78" s="356" t="s">
        <v>358</v>
      </c>
      <c r="G78" s="232"/>
    </row>
    <row r="79" spans="2:7" ht="23.1" customHeight="1">
      <c r="B79" s="187" t="s">
        <v>298</v>
      </c>
      <c r="C79" s="187" t="s">
        <v>286</v>
      </c>
      <c r="D79" s="231">
        <v>3346</v>
      </c>
      <c r="E79" s="231">
        <f>'[1]FY25 Datasheet Summary'!$B$1014</f>
        <v>3052.3802467397854</v>
      </c>
      <c r="F79" s="356"/>
      <c r="G79" s="154"/>
    </row>
    <row r="80" spans="2:7" ht="23.1" customHeight="1">
      <c r="B80" s="187" t="s">
        <v>288</v>
      </c>
      <c r="C80" s="187" t="s">
        <v>286</v>
      </c>
      <c r="D80" s="231">
        <v>1370</v>
      </c>
      <c r="E80" s="231">
        <f>E78-E79</f>
        <v>1577.6014372941863</v>
      </c>
      <c r="F80" s="356"/>
      <c r="G80" s="154"/>
    </row>
    <row r="81" spans="2:8" ht="23.1" customHeight="1">
      <c r="B81" s="187" t="s">
        <v>288</v>
      </c>
      <c r="C81" s="187" t="s">
        <v>289</v>
      </c>
      <c r="D81" s="235">
        <v>0.29050042408821036</v>
      </c>
      <c r="E81" s="287">
        <f>E80/E78</f>
        <v>0.34073599961191786</v>
      </c>
      <c r="F81" s="356"/>
      <c r="G81" s="239"/>
    </row>
    <row r="82" spans="2:8" ht="23.1" customHeight="1">
      <c r="B82" s="183"/>
      <c r="C82" s="201"/>
      <c r="D82" s="201"/>
      <c r="E82" s="201"/>
      <c r="F82" s="203"/>
      <c r="G82" s="203"/>
    </row>
    <row r="83" spans="2:8" ht="44.1" customHeight="1">
      <c r="B83" s="191" t="s">
        <v>290</v>
      </c>
      <c r="C83" s="191" t="s">
        <v>291</v>
      </c>
      <c r="D83" s="236">
        <v>1079419</v>
      </c>
      <c r="E83" s="236">
        <f>Energy!F21-'Portfolio summary'!E33-'Portfolio summary'!E51-Energy!F50</f>
        <v>6400622.21</v>
      </c>
      <c r="F83" s="194" t="s">
        <v>359</v>
      </c>
      <c r="G83" s="194"/>
      <c r="H83" s="4"/>
    </row>
    <row r="84" spans="2:8" ht="20.100000000000001" customHeight="1">
      <c r="D84" s="83"/>
      <c r="E84" s="83"/>
      <c r="H84" s="4"/>
    </row>
    <row r="86" spans="2:8" s="124" customFormat="1"/>
    <row r="87" spans="2:8" s="124" customFormat="1" ht="26.1">
      <c r="B87" s="128" t="s">
        <v>360</v>
      </c>
    </row>
    <row r="88" spans="2:8" s="124" customFormat="1" ht="18">
      <c r="B88" s="125" t="s">
        <v>361</v>
      </c>
    </row>
    <row r="89" spans="2:8" s="124" customFormat="1" ht="18">
      <c r="B89" s="125"/>
    </row>
    <row r="90" spans="2:8" ht="23.1" customHeight="1">
      <c r="B90" s="139" t="s">
        <v>259</v>
      </c>
      <c r="C90" s="139" t="s">
        <v>260</v>
      </c>
      <c r="D90" s="140" t="s">
        <v>261</v>
      </c>
      <c r="E90" s="140" t="s">
        <v>262</v>
      </c>
      <c r="F90" s="141" t="s">
        <v>263</v>
      </c>
      <c r="G90" s="152"/>
    </row>
    <row r="91" spans="2:8" ht="23.1" customHeight="1">
      <c r="B91" s="212" t="s">
        <v>264</v>
      </c>
      <c r="C91" s="223"/>
      <c r="D91" s="223"/>
      <c r="E91" s="223"/>
      <c r="F91" s="230"/>
      <c r="G91" s="230"/>
    </row>
    <row r="92" spans="2:8" ht="23.1" customHeight="1">
      <c r="B92" s="187" t="s">
        <v>265</v>
      </c>
      <c r="C92" s="187" t="s">
        <v>266</v>
      </c>
      <c r="D92" s="231">
        <v>5</v>
      </c>
      <c r="E92" s="231">
        <f>'[1]FY25 Datasheet Summary'!$B$1018</f>
        <v>7.650342975</v>
      </c>
      <c r="F92" s="190" t="s">
        <v>362</v>
      </c>
      <c r="G92" s="196"/>
    </row>
    <row r="93" spans="2:8" ht="23.1" customHeight="1">
      <c r="B93" s="187" t="s">
        <v>267</v>
      </c>
      <c r="C93" s="187" t="s">
        <v>266</v>
      </c>
      <c r="D93" s="231">
        <v>31</v>
      </c>
      <c r="E93" s="231">
        <f>'[1]FY25 Datasheet Summary'!$B$1019</f>
        <v>53.487276999999999</v>
      </c>
      <c r="F93" s="190" t="s">
        <v>363</v>
      </c>
      <c r="G93" s="196"/>
    </row>
    <row r="94" spans="2:8" ht="23.1" customHeight="1">
      <c r="B94" s="187" t="s">
        <v>301</v>
      </c>
      <c r="C94" s="187" t="s">
        <v>266</v>
      </c>
      <c r="D94" s="231">
        <v>37</v>
      </c>
      <c r="E94" s="231">
        <f>SUM(E92:E93)</f>
        <v>61.137619975</v>
      </c>
      <c r="F94" s="190" t="s">
        <v>364</v>
      </c>
      <c r="G94" s="196"/>
    </row>
    <row r="95" spans="2:8" ht="23.1" customHeight="1">
      <c r="B95" s="187" t="s">
        <v>269</v>
      </c>
      <c r="C95" s="187" t="s">
        <v>338</v>
      </c>
      <c r="D95" s="304">
        <v>1.3446721907253961E-3</v>
      </c>
      <c r="E95" s="304">
        <f>E94/E112</f>
        <v>4.0459016593872013E-3</v>
      </c>
      <c r="F95" s="190"/>
      <c r="G95" s="196"/>
    </row>
    <row r="96" spans="2:8" ht="23.1" customHeight="1">
      <c r="B96" s="183" t="s">
        <v>198</v>
      </c>
      <c r="C96" s="201"/>
      <c r="D96" s="201"/>
      <c r="E96" s="201"/>
      <c r="F96" s="203"/>
      <c r="G96" s="203"/>
    </row>
    <row r="97" spans="2:8" ht="23.1" customHeight="1">
      <c r="B97" s="187" t="s">
        <v>309</v>
      </c>
      <c r="C97" s="187" t="s">
        <v>272</v>
      </c>
      <c r="D97" s="231">
        <v>0</v>
      </c>
      <c r="E97" s="231">
        <f>'[1]FY25 Datasheet Summary'!$B$1020</f>
        <v>0</v>
      </c>
      <c r="F97" s="190"/>
      <c r="G97" s="196"/>
    </row>
    <row r="98" spans="2:8" ht="23.1" customHeight="1">
      <c r="B98" s="187" t="s">
        <v>311</v>
      </c>
      <c r="C98" s="187" t="s">
        <v>272</v>
      </c>
      <c r="D98" s="231">
        <v>2</v>
      </c>
      <c r="E98" s="231">
        <f>'[1]FY25 Datasheet Summary'!$B$1021</f>
        <v>1.802</v>
      </c>
      <c r="F98" s="190"/>
      <c r="G98" s="196"/>
    </row>
    <row r="99" spans="2:8" ht="23.1" customHeight="1">
      <c r="B99" s="187" t="s">
        <v>313</v>
      </c>
      <c r="C99" s="187" t="s">
        <v>272</v>
      </c>
      <c r="D99" s="231">
        <v>21</v>
      </c>
      <c r="E99" s="231">
        <f>'[1]FY25 Datasheet Summary'!$B$1022</f>
        <v>0</v>
      </c>
      <c r="F99" s="357" t="s">
        <v>365</v>
      </c>
      <c r="G99" s="232"/>
    </row>
    <row r="100" spans="2:8" ht="23.1" customHeight="1">
      <c r="B100" s="187" t="s">
        <v>314</v>
      </c>
      <c r="C100" s="187" t="s">
        <v>272</v>
      </c>
      <c r="D100" s="231">
        <v>408</v>
      </c>
      <c r="E100" s="231">
        <f>'[1]FY25 Datasheet Summary'!$B$1023</f>
        <v>529.577</v>
      </c>
      <c r="F100" s="357"/>
      <c r="G100" s="239"/>
    </row>
    <row r="101" spans="2:8" ht="23.1" customHeight="1">
      <c r="B101" s="187" t="s">
        <v>318</v>
      </c>
      <c r="C101" s="187" t="s">
        <v>272</v>
      </c>
      <c r="D101" s="231">
        <v>431</v>
      </c>
      <c r="E101" s="231">
        <f>SUM(E97:E100)</f>
        <v>531.37900000000002</v>
      </c>
      <c r="F101" s="190"/>
      <c r="G101" s="196"/>
    </row>
    <row r="102" spans="2:8" ht="23.1" customHeight="1">
      <c r="B102" s="187" t="s">
        <v>340</v>
      </c>
      <c r="C102" s="187" t="s">
        <v>321</v>
      </c>
      <c r="D102" s="256">
        <v>1.5663613897368804E-2</v>
      </c>
      <c r="E102" s="256">
        <f>E101/E112</f>
        <v>3.5165045331215672E-2</v>
      </c>
      <c r="F102" s="190"/>
      <c r="G102" s="196"/>
    </row>
    <row r="103" spans="2:8" ht="23.1" customHeight="1">
      <c r="B103" s="183" t="s">
        <v>342</v>
      </c>
      <c r="C103" s="201"/>
      <c r="D103" s="201"/>
      <c r="E103" s="201"/>
      <c r="F103" s="203"/>
      <c r="G103" s="203"/>
    </row>
    <row r="104" spans="2:8" ht="23.1" customHeight="1">
      <c r="B104" s="187" t="s">
        <v>275</v>
      </c>
      <c r="C104" s="187" t="s">
        <v>276</v>
      </c>
      <c r="D104" s="231">
        <v>5076</v>
      </c>
      <c r="E104" s="231">
        <f>'[1]FY25 Datasheet Summary'!$B$1024</f>
        <v>2645</v>
      </c>
      <c r="F104" s="190"/>
      <c r="G104" s="196"/>
    </row>
    <row r="105" spans="2:8" ht="23.1" customHeight="1">
      <c r="B105" s="187" t="s">
        <v>283</v>
      </c>
      <c r="C105" s="187" t="s">
        <v>284</v>
      </c>
      <c r="D105" s="234">
        <v>0.18447448757086785</v>
      </c>
      <c r="E105" s="234">
        <f>E104/E112</f>
        <v>0.17503805175038051</v>
      </c>
      <c r="F105" s="190"/>
      <c r="G105" s="196"/>
    </row>
    <row r="106" spans="2:8" ht="23.1" customHeight="1">
      <c r="B106" s="183" t="s">
        <v>344</v>
      </c>
      <c r="C106" s="201"/>
      <c r="D106" s="201"/>
      <c r="E106" s="201"/>
      <c r="F106" s="203"/>
      <c r="G106" s="203"/>
    </row>
    <row r="107" spans="2:8" ht="23.1" customHeight="1">
      <c r="B107" s="187" t="s">
        <v>285</v>
      </c>
      <c r="C107" s="187" t="s">
        <v>286</v>
      </c>
      <c r="D107" s="231" t="s">
        <v>366</v>
      </c>
      <c r="E107" s="189" t="s">
        <v>366</v>
      </c>
      <c r="F107" s="358"/>
      <c r="G107" s="232"/>
    </row>
    <row r="108" spans="2:8" ht="23.1" customHeight="1">
      <c r="B108" s="187" t="s">
        <v>298</v>
      </c>
      <c r="C108" s="187" t="s">
        <v>286</v>
      </c>
      <c r="D108" s="231" t="s">
        <v>366</v>
      </c>
      <c r="E108" s="189" t="s">
        <v>366</v>
      </c>
      <c r="F108" s="358"/>
      <c r="G108" s="154"/>
    </row>
    <row r="109" spans="2:8" ht="23.1" customHeight="1">
      <c r="B109" s="187" t="s">
        <v>288</v>
      </c>
      <c r="C109" s="187" t="s">
        <v>286</v>
      </c>
      <c r="D109" s="231" t="s">
        <v>366</v>
      </c>
      <c r="E109" s="189" t="s">
        <v>366</v>
      </c>
      <c r="F109" s="358"/>
      <c r="G109" s="154"/>
    </row>
    <row r="110" spans="2:8" ht="23.1" customHeight="1">
      <c r="B110" s="187" t="s">
        <v>288</v>
      </c>
      <c r="C110" s="187" t="s">
        <v>289</v>
      </c>
      <c r="D110" s="235" t="s">
        <v>366</v>
      </c>
      <c r="E110" s="189" t="s">
        <v>366</v>
      </c>
      <c r="F110" s="358"/>
      <c r="G110" s="239"/>
    </row>
    <row r="111" spans="2:8" ht="23.1" customHeight="1">
      <c r="B111" s="183"/>
      <c r="C111" s="201"/>
      <c r="D111" s="201"/>
      <c r="E111" s="201"/>
      <c r="F111" s="203"/>
      <c r="G111" s="203"/>
    </row>
    <row r="112" spans="2:8" ht="23.1" customHeight="1">
      <c r="B112" s="191" t="s">
        <v>290</v>
      </c>
      <c r="C112" s="191" t="s">
        <v>291</v>
      </c>
      <c r="D112" s="302">
        <v>27516</v>
      </c>
      <c r="E112" s="302">
        <f>[1]NLA!$B$145</f>
        <v>15111</v>
      </c>
      <c r="F112" s="194" t="s">
        <v>331</v>
      </c>
      <c r="G112" s="194"/>
      <c r="H112" s="4"/>
    </row>
    <row r="113" spans="2:8">
      <c r="B113" s="11"/>
      <c r="C113" s="11"/>
      <c r="D113" s="69"/>
      <c r="E113" s="69"/>
      <c r="F113" s="11"/>
      <c r="H113" s="4"/>
    </row>
    <row r="114" spans="2:8" ht="33.950000000000003" customHeight="1"/>
    <row r="115" spans="2:8" ht="24.95">
      <c r="B115" s="359" t="s">
        <v>367</v>
      </c>
      <c r="C115" s="359"/>
      <c r="D115" s="359"/>
      <c r="E115" s="359"/>
      <c r="F115" s="359"/>
    </row>
    <row r="116" spans="2:8" ht="18">
      <c r="B116" s="125" t="s">
        <v>368</v>
      </c>
      <c r="C116" s="124"/>
      <c r="D116" s="124"/>
      <c r="E116" s="124"/>
      <c r="F116" s="124"/>
    </row>
    <row r="117" spans="2:8" ht="18">
      <c r="B117" s="84"/>
    </row>
    <row r="118" spans="2:8" s="11" customFormat="1" ht="22.5" customHeight="1">
      <c r="B118" s="142" t="s">
        <v>259</v>
      </c>
      <c r="C118" s="142" t="s">
        <v>260</v>
      </c>
      <c r="D118" s="143" t="s">
        <v>261</v>
      </c>
      <c r="E118" s="143" t="s">
        <v>262</v>
      </c>
      <c r="F118" s="144" t="s">
        <v>263</v>
      </c>
      <c r="G118" s="144"/>
    </row>
    <row r="119" spans="2:8" s="11" customFormat="1" ht="28.35" customHeight="1">
      <c r="B119" s="212" t="s">
        <v>264</v>
      </c>
      <c r="C119" s="223"/>
      <c r="D119" s="223"/>
      <c r="E119" s="223"/>
      <c r="F119" s="230"/>
      <c r="G119" s="230"/>
    </row>
    <row r="120" spans="2:8" s="11" customFormat="1" ht="23.25" customHeight="1">
      <c r="B120" s="187" t="s">
        <v>265</v>
      </c>
      <c r="C120" s="187" t="s">
        <v>266</v>
      </c>
      <c r="D120" s="231">
        <v>146.631687</v>
      </c>
      <c r="E120" s="231">
        <f>'[1]FY25 Datasheet Summary'!$B$1028</f>
        <v>181.02004956100001</v>
      </c>
      <c r="F120" s="196"/>
      <c r="G120" s="196"/>
    </row>
    <row r="121" spans="2:8" s="11" customFormat="1" ht="23.25" customHeight="1">
      <c r="B121" s="187" t="s">
        <v>267</v>
      </c>
      <c r="C121" s="187" t="s">
        <v>266</v>
      </c>
      <c r="D121" s="231">
        <v>350</v>
      </c>
      <c r="E121" s="231">
        <f>'[1]FY25 Datasheet Summary'!$B$1029</f>
        <v>320.81126350723599</v>
      </c>
      <c r="F121" s="190"/>
      <c r="G121" s="196"/>
    </row>
    <row r="122" spans="2:8" s="11" customFormat="1" ht="23.25" customHeight="1">
      <c r="B122" s="187" t="s">
        <v>337</v>
      </c>
      <c r="C122" s="187" t="s">
        <v>266</v>
      </c>
      <c r="D122" s="231">
        <v>496.631687</v>
      </c>
      <c r="E122" s="231">
        <f>SUM(E120:E121)</f>
        <v>501.831313068236</v>
      </c>
      <c r="F122" s="190"/>
      <c r="G122" s="196"/>
    </row>
    <row r="123" spans="2:8" s="11" customFormat="1" ht="23.25" customHeight="1">
      <c r="B123" s="187" t="s">
        <v>269</v>
      </c>
      <c r="C123" s="187" t="s">
        <v>338</v>
      </c>
      <c r="D123" s="304">
        <f>D122/D140</f>
        <v>3.5303729687077923E-3</v>
      </c>
      <c r="E123" s="304">
        <f>E122/E140</f>
        <v>3.3305280665973523E-3</v>
      </c>
      <c r="F123" s="190"/>
      <c r="G123" s="196"/>
    </row>
    <row r="124" spans="2:8" s="11" customFormat="1" ht="23.25" customHeight="1">
      <c r="B124" s="183" t="s">
        <v>198</v>
      </c>
      <c r="C124" s="201"/>
      <c r="D124" s="201"/>
      <c r="E124" s="201"/>
      <c r="F124" s="203"/>
      <c r="G124" s="203"/>
    </row>
    <row r="125" spans="2:8" s="11" customFormat="1" ht="23.25" customHeight="1">
      <c r="B125" s="187" t="s">
        <v>309</v>
      </c>
      <c r="C125" s="187" t="s">
        <v>272</v>
      </c>
      <c r="D125" s="231">
        <v>752.93873527777782</v>
      </c>
      <c r="E125" s="231">
        <f>'[1]FY25 Datasheet Summary'!$B$1030</f>
        <v>637.34250987360008</v>
      </c>
      <c r="F125" s="196"/>
      <c r="G125" s="196"/>
    </row>
    <row r="126" spans="2:8" s="11" customFormat="1" ht="23.25" customHeight="1">
      <c r="B126" s="187" t="s">
        <v>311</v>
      </c>
      <c r="C126" s="187" t="s">
        <v>272</v>
      </c>
      <c r="D126" s="189" t="s">
        <v>366</v>
      </c>
      <c r="E126" s="231">
        <f>'[1]FY25 Datasheet Summary'!$B$1031</f>
        <v>2.1880000000000002</v>
      </c>
      <c r="F126" s="211"/>
      <c r="G126" s="196"/>
    </row>
    <row r="127" spans="2:8" s="11" customFormat="1" ht="23.25" customHeight="1">
      <c r="B127" s="187" t="s">
        <v>313</v>
      </c>
      <c r="C127" s="187" t="s">
        <v>272</v>
      </c>
      <c r="D127" s="231">
        <v>2916.127</v>
      </c>
      <c r="E127" s="231">
        <f>'[1]FY25 Datasheet Summary'!$B$1032</f>
        <v>1451.0716936359991</v>
      </c>
      <c r="F127" s="356" t="s">
        <v>369</v>
      </c>
      <c r="G127" s="232"/>
    </row>
    <row r="128" spans="2:8" s="11" customFormat="1" ht="23.25" customHeight="1">
      <c r="B128" s="187" t="s">
        <v>314</v>
      </c>
      <c r="C128" s="187" t="s">
        <v>272</v>
      </c>
      <c r="D128" s="189" t="s">
        <v>366</v>
      </c>
      <c r="E128" s="231">
        <f>'[1]FY25 Datasheet Summary'!$B$1033</f>
        <v>1725.2774500000003</v>
      </c>
      <c r="F128" s="356"/>
      <c r="G128" s="239"/>
    </row>
    <row r="129" spans="1:10" s="11" customFormat="1" ht="23.25" customHeight="1">
      <c r="B129" s="187" t="s">
        <v>318</v>
      </c>
      <c r="C129" s="187" t="s">
        <v>272</v>
      </c>
      <c r="D129" s="231">
        <v>3669.065735277778</v>
      </c>
      <c r="E129" s="231">
        <f>SUM(E125:E128)</f>
        <v>3815.8796535095998</v>
      </c>
      <c r="F129" s="190" t="s">
        <v>370</v>
      </c>
      <c r="G129" s="196"/>
    </row>
    <row r="130" spans="1:10" s="11" customFormat="1" ht="23.25" customHeight="1">
      <c r="B130" s="187" t="s">
        <v>340</v>
      </c>
      <c r="C130" s="187" t="s">
        <v>321</v>
      </c>
      <c r="D130" s="256">
        <f>D129/D140</f>
        <v>2.6082045973511651E-2</v>
      </c>
      <c r="E130" s="256">
        <f>E129/E140</f>
        <v>2.5325032443807315E-2</v>
      </c>
      <c r="F130" s="211"/>
      <c r="G130" s="196"/>
    </row>
    <row r="131" spans="1:10" s="11" customFormat="1" ht="23.25" customHeight="1">
      <c r="B131" s="183" t="s">
        <v>342</v>
      </c>
      <c r="C131" s="201"/>
      <c r="D131" s="201"/>
      <c r="E131" s="201"/>
      <c r="F131" s="203"/>
      <c r="G131" s="203"/>
    </row>
    <row r="132" spans="1:10" s="11" customFormat="1" ht="23.25" customHeight="1">
      <c r="B132" s="187" t="s">
        <v>275</v>
      </c>
      <c r="C132" s="187" t="s">
        <v>276</v>
      </c>
      <c r="D132" s="231">
        <v>36225</v>
      </c>
      <c r="E132" s="231">
        <f>'[1]FY25 Datasheet Summary'!$B$1034</f>
        <v>37681.277272729996</v>
      </c>
      <c r="F132" s="190"/>
      <c r="G132" s="196"/>
    </row>
    <row r="133" spans="1:10" s="11" customFormat="1" ht="23.25" customHeight="1">
      <c r="B133" s="187" t="s">
        <v>283</v>
      </c>
      <c r="C133" s="187" t="s">
        <v>284</v>
      </c>
      <c r="D133" s="234">
        <f>D132/D140</f>
        <v>0.25751027197634246</v>
      </c>
      <c r="E133" s="234">
        <f>E132/E140</f>
        <v>0.25008114933035208</v>
      </c>
      <c r="F133" s="190"/>
      <c r="G133" s="196"/>
    </row>
    <row r="134" spans="1:10" s="11" customFormat="1" ht="23.25" customHeight="1">
      <c r="B134" s="183" t="s">
        <v>344</v>
      </c>
      <c r="C134" s="201"/>
      <c r="D134" s="201"/>
      <c r="E134" s="201"/>
      <c r="F134" s="203"/>
      <c r="G134" s="203"/>
    </row>
    <row r="135" spans="1:10" s="11" customFormat="1" ht="23.25" customHeight="1">
      <c r="B135" s="187" t="s">
        <v>285</v>
      </c>
      <c r="C135" s="187" t="s">
        <v>286</v>
      </c>
      <c r="D135" s="231">
        <v>279.72829000000002</v>
      </c>
      <c r="E135" s="231">
        <f>SUM(E136:E137)</f>
        <v>576.4485635049889</v>
      </c>
      <c r="F135" s="357"/>
      <c r="G135" s="232"/>
    </row>
    <row r="136" spans="1:10" s="11" customFormat="1" ht="23.25" customHeight="1">
      <c r="B136" s="187" t="s">
        <v>298</v>
      </c>
      <c r="C136" s="187" t="s">
        <v>286</v>
      </c>
      <c r="D136" s="231">
        <v>243.72828999999999</v>
      </c>
      <c r="E136" s="231">
        <f>'[1]FY25 Datasheet Summary'!$B$1035</f>
        <v>384.59318135298884</v>
      </c>
      <c r="F136" s="357"/>
      <c r="G136" s="154"/>
    </row>
    <row r="137" spans="1:10" s="11" customFormat="1" ht="23.25" customHeight="1">
      <c r="B137" s="187" t="s">
        <v>288</v>
      </c>
      <c r="C137" s="187" t="s">
        <v>286</v>
      </c>
      <c r="D137" s="231">
        <v>36</v>
      </c>
      <c r="E137" s="231">
        <f>'[1]FY25 Datasheet Summary'!$B$1036</f>
        <v>191.855382152</v>
      </c>
      <c r="F137" s="357"/>
      <c r="G137" s="154"/>
    </row>
    <row r="138" spans="1:10" s="11" customFormat="1" ht="23.25" customHeight="1">
      <c r="B138" s="187" t="s">
        <v>288</v>
      </c>
      <c r="C138" s="187" t="s">
        <v>289</v>
      </c>
      <c r="D138" s="235">
        <f>D137/D135</f>
        <v>0.12869631455581412</v>
      </c>
      <c r="E138" s="235">
        <f>E137/E135</f>
        <v>0.33282307268745509</v>
      </c>
      <c r="F138" s="357"/>
      <c r="G138" s="239"/>
    </row>
    <row r="139" spans="1:10" s="11" customFormat="1" ht="23.25" customHeight="1">
      <c r="B139" s="201"/>
      <c r="C139" s="201"/>
      <c r="D139" s="201"/>
      <c r="E139" s="201"/>
      <c r="F139" s="203"/>
      <c r="G139" s="203"/>
    </row>
    <row r="140" spans="1:10" s="11" customFormat="1" ht="23.25" customHeight="1">
      <c r="B140" s="191" t="s">
        <v>290</v>
      </c>
      <c r="C140" s="191" t="s">
        <v>291</v>
      </c>
      <c r="D140" s="302">
        <v>140674</v>
      </c>
      <c r="E140" s="288">
        <f>'Environmental summary'!E67-'Portfolio summary'!E112</f>
        <v>150676.20000000001</v>
      </c>
      <c r="F140" s="257" t="s">
        <v>331</v>
      </c>
      <c r="G140" s="194"/>
    </row>
    <row r="142" spans="1:10" ht="39" customHeight="1"/>
    <row r="144" spans="1:10">
      <c r="A144" s="62"/>
      <c r="B144" s="62"/>
      <c r="C144" s="62"/>
      <c r="D144" s="62"/>
      <c r="E144" s="62"/>
      <c r="F144" s="62"/>
      <c r="G144" s="62"/>
      <c r="J144" s="1"/>
    </row>
    <row r="145" spans="1:7">
      <c r="A145" s="62"/>
      <c r="B145" s="62"/>
      <c r="C145" s="62"/>
      <c r="D145" s="62"/>
      <c r="E145" s="62"/>
      <c r="F145" s="62"/>
      <c r="G145" s="62"/>
    </row>
    <row r="146" spans="1:7">
      <c r="A146" s="62"/>
      <c r="B146" s="62"/>
      <c r="C146" s="62"/>
      <c r="D146" s="62"/>
      <c r="E146" s="62"/>
      <c r="F146" s="62"/>
      <c r="G146" s="62"/>
    </row>
    <row r="147" spans="1:7">
      <c r="A147" s="62"/>
      <c r="B147" s="62"/>
      <c r="C147" s="62"/>
      <c r="D147" s="62"/>
      <c r="E147" s="62"/>
      <c r="F147" s="62"/>
      <c r="G147" s="62"/>
    </row>
    <row r="148" spans="1:7">
      <c r="A148" s="62"/>
      <c r="B148" s="62"/>
      <c r="C148" s="62"/>
      <c r="D148" s="62"/>
      <c r="E148" s="62"/>
      <c r="F148" s="62"/>
      <c r="G148" s="62"/>
    </row>
    <row r="149" spans="1:7">
      <c r="A149" s="62"/>
      <c r="B149" s="62"/>
      <c r="C149" s="62"/>
      <c r="D149" s="62"/>
      <c r="E149" s="62"/>
      <c r="F149" s="62"/>
      <c r="G149" s="62"/>
    </row>
    <row r="150" spans="1:7">
      <c r="A150" s="62"/>
      <c r="B150" s="62"/>
      <c r="C150" s="62"/>
      <c r="D150" s="62"/>
      <c r="E150" s="62"/>
      <c r="F150" s="62"/>
      <c r="G150" s="62"/>
    </row>
    <row r="151" spans="1:7">
      <c r="A151" s="62"/>
      <c r="B151" s="62"/>
      <c r="C151" s="62"/>
      <c r="D151" s="62"/>
      <c r="E151" s="62"/>
      <c r="F151" s="62"/>
      <c r="G151" s="62"/>
    </row>
    <row r="152" spans="1:7">
      <c r="A152" s="62"/>
      <c r="B152" s="62"/>
      <c r="C152" s="62"/>
      <c r="D152" s="62"/>
      <c r="E152" s="62"/>
      <c r="F152" s="62"/>
      <c r="G152" s="62"/>
    </row>
    <row r="153" spans="1:7">
      <c r="A153" s="62"/>
      <c r="B153" s="62"/>
      <c r="C153" s="62"/>
      <c r="D153" s="62"/>
      <c r="E153" s="62"/>
      <c r="F153" s="62"/>
      <c r="G153" s="62"/>
    </row>
    <row r="154" spans="1:7">
      <c r="A154" s="62"/>
      <c r="B154" s="62"/>
      <c r="C154" s="62"/>
      <c r="D154" s="62"/>
      <c r="E154" s="62"/>
      <c r="F154" s="62"/>
      <c r="G154" s="62"/>
    </row>
    <row r="155" spans="1:7">
      <c r="A155" s="62"/>
      <c r="B155" s="62"/>
      <c r="C155" s="62"/>
      <c r="D155" s="62"/>
      <c r="E155" s="62"/>
      <c r="F155" s="62"/>
      <c r="G155" s="62"/>
    </row>
    <row r="156" spans="1:7">
      <c r="A156" s="62"/>
      <c r="B156" s="62"/>
      <c r="C156" s="62"/>
      <c r="D156" s="62"/>
      <c r="E156" s="62"/>
      <c r="F156" s="62"/>
      <c r="G156" s="62"/>
    </row>
    <row r="157" spans="1:7">
      <c r="A157" s="62"/>
      <c r="B157" s="62"/>
      <c r="C157" s="62"/>
      <c r="D157" s="62"/>
      <c r="E157" s="62"/>
      <c r="F157" s="62"/>
      <c r="G157" s="62"/>
    </row>
    <row r="158" spans="1:7">
      <c r="A158" s="62"/>
      <c r="B158" s="62"/>
      <c r="C158" s="62"/>
      <c r="D158" s="62"/>
      <c r="E158" s="62"/>
      <c r="F158" s="62"/>
      <c r="G158" s="62"/>
    </row>
    <row r="159" spans="1:7">
      <c r="A159" s="62"/>
      <c r="B159" s="62"/>
      <c r="C159" s="62"/>
      <c r="D159" s="62"/>
      <c r="E159" s="62"/>
      <c r="F159" s="62"/>
      <c r="G159" s="62"/>
    </row>
    <row r="160" spans="1:7">
      <c r="A160" s="62"/>
      <c r="B160" s="62"/>
      <c r="C160" s="62"/>
      <c r="D160" s="62"/>
      <c r="E160" s="62"/>
      <c r="F160" s="62"/>
      <c r="G160" s="62"/>
    </row>
    <row r="161" spans="1:7">
      <c r="A161" s="62"/>
      <c r="B161" s="62"/>
      <c r="C161" s="62"/>
      <c r="D161" s="62"/>
      <c r="E161" s="62"/>
      <c r="F161" s="62"/>
      <c r="G161" s="62"/>
    </row>
    <row r="162" spans="1:7">
      <c r="A162" s="62"/>
      <c r="B162" s="62"/>
      <c r="C162" s="62"/>
      <c r="D162" s="62"/>
      <c r="E162" s="62"/>
      <c r="F162" s="62"/>
      <c r="G162" s="62"/>
    </row>
    <row r="163" spans="1:7">
      <c r="A163" s="62"/>
      <c r="B163" s="62"/>
      <c r="C163" s="62"/>
      <c r="D163" s="62"/>
      <c r="E163" s="62"/>
      <c r="F163" s="62"/>
      <c r="G163" s="62"/>
    </row>
    <row r="164" spans="1:7">
      <c r="A164" s="62"/>
      <c r="B164" s="62"/>
      <c r="C164" s="62"/>
      <c r="D164" s="62"/>
      <c r="E164" s="62"/>
      <c r="F164" s="62"/>
      <c r="G164" s="62"/>
    </row>
    <row r="165" spans="1:7">
      <c r="A165" s="62"/>
      <c r="B165" s="62"/>
      <c r="C165" s="62"/>
      <c r="D165" s="62"/>
      <c r="E165" s="62"/>
      <c r="F165" s="62"/>
      <c r="G165" s="62"/>
    </row>
    <row r="166" spans="1:7">
      <c r="A166" s="62"/>
      <c r="B166" s="62"/>
      <c r="C166" s="62"/>
      <c r="D166" s="62"/>
      <c r="E166" s="62"/>
      <c r="F166" s="62"/>
      <c r="G166" s="62"/>
    </row>
    <row r="167" spans="1:7">
      <c r="A167" s="62"/>
      <c r="B167" s="62"/>
      <c r="C167" s="62"/>
      <c r="D167" s="62"/>
      <c r="E167" s="62"/>
      <c r="F167" s="62"/>
      <c r="G167" s="62"/>
    </row>
    <row r="168" spans="1:7" ht="87.95" customHeight="1">
      <c r="A168" s="147"/>
      <c r="B168" s="147"/>
      <c r="C168" s="147"/>
      <c r="D168" s="147"/>
      <c r="E168" s="147"/>
      <c r="F168" s="147"/>
      <c r="G168" s="62"/>
    </row>
    <row r="169" spans="1:7" ht="39" customHeight="1">
      <c r="A169" s="148"/>
      <c r="B169" s="148"/>
      <c r="C169" s="148"/>
      <c r="D169" s="148"/>
      <c r="E169" s="148"/>
      <c r="F169" s="148"/>
      <c r="G169" s="62"/>
    </row>
    <row r="170" spans="1:7">
      <c r="A170" s="62"/>
      <c r="B170" s="62"/>
      <c r="C170" s="62"/>
      <c r="D170" s="62"/>
      <c r="E170" s="62"/>
      <c r="F170" s="62"/>
      <c r="G170" s="62"/>
    </row>
    <row r="171" spans="1:7">
      <c r="A171" s="62"/>
      <c r="B171" s="62"/>
      <c r="C171" s="62"/>
      <c r="D171" s="62"/>
      <c r="E171" s="62"/>
      <c r="F171" s="62"/>
      <c r="G171" s="62"/>
    </row>
    <row r="172" spans="1:7">
      <c r="A172" s="62"/>
      <c r="B172" s="62"/>
      <c r="C172" s="62"/>
      <c r="D172" s="62"/>
      <c r="E172" s="62"/>
      <c r="F172" s="62"/>
      <c r="G172" s="62"/>
    </row>
    <row r="173" spans="1:7">
      <c r="A173" s="62"/>
      <c r="B173" s="62"/>
      <c r="C173" s="62"/>
      <c r="D173" s="62"/>
      <c r="E173" s="62"/>
      <c r="F173" s="62"/>
      <c r="G173" s="62"/>
    </row>
    <row r="174" spans="1:7">
      <c r="A174" s="62"/>
      <c r="B174" s="62"/>
      <c r="C174" s="62"/>
      <c r="D174" s="62"/>
      <c r="E174" s="62"/>
      <c r="F174" s="62"/>
      <c r="G174" s="62"/>
    </row>
    <row r="175" spans="1:7">
      <c r="A175" s="62"/>
      <c r="B175" s="62"/>
      <c r="C175" s="62"/>
      <c r="D175" s="62"/>
      <c r="E175" s="62"/>
      <c r="F175" s="62"/>
      <c r="G175" s="62"/>
    </row>
    <row r="176" spans="1:7">
      <c r="A176" s="62"/>
      <c r="B176" s="62"/>
      <c r="C176" s="62"/>
      <c r="D176" s="62"/>
      <c r="E176" s="62"/>
      <c r="F176" s="62"/>
      <c r="G176" s="62"/>
    </row>
    <row r="177" spans="1:7">
      <c r="A177" s="62"/>
      <c r="B177" s="62"/>
      <c r="C177" s="62"/>
      <c r="D177" s="62"/>
      <c r="E177" s="62"/>
      <c r="F177" s="62"/>
      <c r="G177" s="62"/>
    </row>
    <row r="178" spans="1:7">
      <c r="A178" s="62"/>
      <c r="B178" s="62"/>
      <c r="C178" s="62"/>
      <c r="D178" s="62"/>
      <c r="E178" s="62"/>
      <c r="F178" s="62"/>
      <c r="G178" s="62"/>
    </row>
    <row r="179" spans="1:7">
      <c r="A179" s="62"/>
      <c r="B179" s="62"/>
      <c r="C179" s="62"/>
      <c r="D179" s="62"/>
      <c r="E179" s="62"/>
      <c r="F179" s="62"/>
      <c r="G179" s="62"/>
    </row>
    <row r="180" spans="1:7">
      <c r="A180" s="62"/>
      <c r="B180" s="62"/>
      <c r="C180" s="62"/>
      <c r="D180" s="62"/>
      <c r="E180" s="62"/>
      <c r="F180" s="62"/>
      <c r="G180" s="62"/>
    </row>
    <row r="181" spans="1:7">
      <c r="A181" s="62"/>
      <c r="B181" s="62"/>
      <c r="C181" s="62"/>
      <c r="D181" s="62"/>
      <c r="E181" s="62"/>
      <c r="F181" s="62"/>
      <c r="G181" s="62"/>
    </row>
    <row r="182" spans="1:7">
      <c r="A182" s="62"/>
      <c r="B182" s="62"/>
      <c r="C182" s="62"/>
      <c r="D182" s="62"/>
      <c r="E182" s="62"/>
      <c r="F182" s="62"/>
      <c r="G182" s="62"/>
    </row>
    <row r="183" spans="1:7">
      <c r="A183" s="62"/>
      <c r="B183" s="62"/>
      <c r="C183" s="62"/>
      <c r="D183" s="62"/>
      <c r="E183" s="62"/>
      <c r="F183" s="62"/>
      <c r="G183" s="62"/>
    </row>
    <row r="184" spans="1:7">
      <c r="A184" s="62"/>
      <c r="B184" s="62"/>
      <c r="C184" s="62"/>
      <c r="D184" s="62"/>
      <c r="E184" s="62"/>
      <c r="F184" s="62"/>
      <c r="G184" s="62"/>
    </row>
    <row r="185" spans="1:7">
      <c r="A185" s="62"/>
      <c r="B185" s="62"/>
      <c r="C185" s="62"/>
      <c r="D185" s="62"/>
      <c r="E185" s="62"/>
      <c r="F185" s="62"/>
      <c r="G185" s="62"/>
    </row>
    <row r="186" spans="1:7">
      <c r="A186" s="62"/>
      <c r="B186" s="62"/>
      <c r="C186" s="62"/>
      <c r="D186" s="62"/>
      <c r="E186" s="62"/>
      <c r="F186" s="62"/>
      <c r="G186" s="62"/>
    </row>
    <row r="187" spans="1:7">
      <c r="A187" s="62"/>
      <c r="B187" s="62"/>
      <c r="C187" s="62"/>
      <c r="D187" s="62"/>
      <c r="E187" s="62"/>
      <c r="F187" s="62"/>
      <c r="G187" s="62"/>
    </row>
    <row r="188" spans="1:7">
      <c r="A188" s="62"/>
      <c r="B188" s="62"/>
      <c r="C188" s="62"/>
      <c r="D188" s="62"/>
      <c r="E188" s="62"/>
      <c r="F188" s="62"/>
      <c r="G188" s="62"/>
    </row>
    <row r="189" spans="1:7">
      <c r="A189" s="62"/>
      <c r="B189" s="62"/>
      <c r="C189" s="62"/>
      <c r="D189" s="62"/>
      <c r="E189" s="62"/>
      <c r="F189" s="62"/>
      <c r="G189" s="62"/>
    </row>
    <row r="190" spans="1:7">
      <c r="A190" s="62"/>
      <c r="B190" s="62"/>
      <c r="C190" s="62"/>
      <c r="D190" s="62"/>
      <c r="E190" s="62"/>
      <c r="F190" s="62"/>
      <c r="G190" s="62"/>
    </row>
    <row r="191" spans="1:7">
      <c r="A191" s="62"/>
      <c r="B191" s="62"/>
      <c r="C191" s="62"/>
      <c r="D191" s="62"/>
      <c r="E191" s="62"/>
      <c r="F191" s="62"/>
      <c r="G191" s="62"/>
    </row>
    <row r="192" spans="1:7">
      <c r="A192" s="62"/>
      <c r="B192" s="62"/>
      <c r="C192" s="62"/>
      <c r="D192" s="62"/>
      <c r="E192" s="62"/>
      <c r="F192" s="62"/>
      <c r="G192" s="62"/>
    </row>
    <row r="193" spans="1:7">
      <c r="A193" s="62"/>
      <c r="B193" s="62"/>
      <c r="C193" s="62"/>
      <c r="D193" s="62"/>
      <c r="E193" s="62"/>
      <c r="F193" s="62"/>
      <c r="G193" s="62"/>
    </row>
    <row r="194" spans="1:7">
      <c r="A194" s="62"/>
      <c r="B194" s="62"/>
      <c r="C194" s="62"/>
      <c r="D194" s="62"/>
      <c r="E194" s="62"/>
      <c r="F194" s="62"/>
      <c r="G194" s="62"/>
    </row>
    <row r="195" spans="1:7">
      <c r="A195" s="62"/>
      <c r="B195" s="62"/>
      <c r="C195" s="62"/>
      <c r="D195" s="62"/>
      <c r="E195" s="62"/>
      <c r="F195" s="62"/>
      <c r="G195" s="62"/>
    </row>
    <row r="196" spans="1:7">
      <c r="A196" s="62"/>
      <c r="B196" s="62"/>
      <c r="C196" s="62"/>
      <c r="D196" s="62"/>
      <c r="E196" s="62"/>
      <c r="F196" s="62"/>
      <c r="G196" s="62"/>
    </row>
    <row r="197" spans="1:7">
      <c r="A197" s="62"/>
      <c r="B197" s="62"/>
      <c r="C197" s="62"/>
      <c r="D197" s="62"/>
      <c r="E197" s="62"/>
      <c r="F197" s="62"/>
      <c r="G197" s="62"/>
    </row>
  </sheetData>
  <customSheetViews>
    <customSheetView guid="{3E5F9D84-E9ED-3940-BED6-2C43C5D124BE}" scale="85" showGridLines="0">
      <pane ySplit="4" topLeftCell="A5" activePane="bottomLeft" state="frozen"/>
      <selection pane="bottomLeft" activeCell="B38" sqref="B38"/>
      <pageMargins left="0" right="0" top="0" bottom="0" header="0" footer="0"/>
    </customSheetView>
  </customSheetViews>
  <mergeCells count="11">
    <mergeCell ref="F135:F138"/>
    <mergeCell ref="F25:F26"/>
    <mergeCell ref="F75:F76"/>
    <mergeCell ref="F22:F23"/>
    <mergeCell ref="F72:F73"/>
    <mergeCell ref="F99:F100"/>
    <mergeCell ref="F107:F110"/>
    <mergeCell ref="F127:F128"/>
    <mergeCell ref="F28:F31"/>
    <mergeCell ref="B115:F115"/>
    <mergeCell ref="F78:F8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FE23-1EF0-4286-8A26-237856332C79}">
  <dimension ref="A1:Z77"/>
  <sheetViews>
    <sheetView showGridLines="0" showRuler="0" zoomScale="80" zoomScaleNormal="85" workbookViewId="0">
      <pane ySplit="4" topLeftCell="A7" activePane="bottomLeft" state="frozen"/>
      <selection pane="bottomLeft" activeCell="D7" sqref="D7"/>
    </sheetView>
  </sheetViews>
  <sheetFormatPr defaultColWidth="8.625" defaultRowHeight="14.1"/>
  <cols>
    <col min="1" max="1" width="5.125" customWidth="1"/>
    <col min="2" max="2" width="75.5" customWidth="1"/>
    <col min="3" max="3" width="18.5" customWidth="1"/>
    <col min="4" max="4" width="17.125" customWidth="1"/>
    <col min="6" max="6" width="47" customWidth="1"/>
    <col min="11" max="11" width="49.5" customWidth="1"/>
  </cols>
  <sheetData>
    <row r="1" spans="1:15" ht="50.1" customHeight="1">
      <c r="A1" s="28"/>
      <c r="B1" s="102"/>
      <c r="C1" s="28"/>
      <c r="D1" s="28"/>
      <c r="E1" s="28"/>
      <c r="F1" s="28"/>
      <c r="G1" s="28"/>
      <c r="H1" s="28"/>
    </row>
    <row r="2" spans="1:15" ht="50.1" customHeight="1">
      <c r="A2" s="28"/>
      <c r="B2" s="27"/>
      <c r="C2" s="28"/>
      <c r="D2" s="28"/>
      <c r="E2" s="28"/>
      <c r="F2" s="28"/>
      <c r="G2" s="28"/>
      <c r="H2" s="28"/>
    </row>
    <row r="3" spans="1:15" ht="56.1" customHeight="1">
      <c r="A3" s="28"/>
      <c r="B3" s="122" t="s">
        <v>371</v>
      </c>
      <c r="C3" s="151"/>
      <c r="D3" s="151"/>
      <c r="E3" s="151"/>
      <c r="F3" s="151"/>
      <c r="G3" s="151"/>
      <c r="H3" s="151"/>
    </row>
    <row r="4" spans="1:15" ht="15" customHeight="1"/>
    <row r="5" spans="1:15" ht="26.1" customHeight="1"/>
    <row r="6" spans="1:15" ht="22.35" customHeight="1">
      <c r="B6" s="70" t="s">
        <v>372</v>
      </c>
      <c r="C6" s="71"/>
      <c r="D6" s="71"/>
    </row>
    <row r="7" spans="1:15" ht="22.35" customHeight="1">
      <c r="B7" s="212" t="s">
        <v>373</v>
      </c>
      <c r="C7" s="213" t="s">
        <v>261</v>
      </c>
      <c r="D7" s="213" t="s">
        <v>262</v>
      </c>
    </row>
    <row r="8" spans="1:15" ht="22.35" customHeight="1">
      <c r="B8" s="187" t="s">
        <v>374</v>
      </c>
      <c r="C8" s="187">
        <v>413</v>
      </c>
      <c r="D8" s="187">
        <f>'[5]Summary FY25 ESG Tracking'!$I$11-D11+14</f>
        <v>339</v>
      </c>
    </row>
    <row r="9" spans="1:15" ht="22.35" customHeight="1">
      <c r="B9" s="187" t="s">
        <v>375</v>
      </c>
      <c r="C9" s="187">
        <v>19</v>
      </c>
      <c r="D9" s="187">
        <f>'[5]Summary FY25 ESG Tracking'!$I$12</f>
        <v>20</v>
      </c>
      <c r="O9" s="4"/>
    </row>
    <row r="10" spans="1:15" ht="22.35" customHeight="1">
      <c r="B10" s="187" t="s">
        <v>376</v>
      </c>
      <c r="C10" s="187">
        <v>9</v>
      </c>
      <c r="D10" s="187">
        <f>'[5]Summary FY25 ESG Tracking'!$I$13</f>
        <v>7</v>
      </c>
      <c r="O10" s="4"/>
    </row>
    <row r="11" spans="1:15" ht="22.35" customHeight="1">
      <c r="B11" s="187" t="s">
        <v>377</v>
      </c>
      <c r="C11" s="187">
        <v>8</v>
      </c>
      <c r="D11" s="187">
        <f>'[5]Summary FY25 ESG Tracking'!$I$14+D26</f>
        <v>129</v>
      </c>
      <c r="O11" s="4"/>
    </row>
    <row r="12" spans="1:15" ht="22.35" customHeight="1">
      <c r="B12" s="191" t="s">
        <v>378</v>
      </c>
      <c r="C12" s="300">
        <v>449</v>
      </c>
      <c r="D12" s="300">
        <f>SUM(D8:D11)</f>
        <v>495</v>
      </c>
      <c r="O12" s="4"/>
    </row>
    <row r="13" spans="1:15" ht="13.5" customHeight="1">
      <c r="B13" s="79" t="s">
        <v>379</v>
      </c>
      <c r="C13" s="64"/>
      <c r="O13" s="4"/>
    </row>
    <row r="14" spans="1:15">
      <c r="B14" s="79" t="s">
        <v>380</v>
      </c>
      <c r="C14" s="64"/>
      <c r="O14" s="4"/>
    </row>
    <row r="15" spans="1:15">
      <c r="B15" s="79"/>
      <c r="C15" s="64"/>
      <c r="O15" s="4"/>
    </row>
    <row r="16" spans="1:15">
      <c r="B16" s="79"/>
      <c r="C16" s="64"/>
      <c r="O16" s="4"/>
    </row>
    <row r="17" spans="2:4" ht="22.35" customHeight="1">
      <c r="B17" s="61"/>
      <c r="C17" s="61"/>
    </row>
    <row r="18" spans="2:4" ht="22.35" customHeight="1">
      <c r="B18" s="70" t="s">
        <v>381</v>
      </c>
      <c r="C18" s="71"/>
      <c r="D18" s="71"/>
    </row>
    <row r="19" spans="2:4" ht="22.35" customHeight="1">
      <c r="B19" s="212" t="s">
        <v>382</v>
      </c>
      <c r="C19" s="213" t="s">
        <v>261</v>
      </c>
      <c r="D19" s="213" t="s">
        <v>262</v>
      </c>
    </row>
    <row r="20" spans="2:4" ht="22.35" customHeight="1">
      <c r="B20" s="187" t="s">
        <v>383</v>
      </c>
      <c r="C20" s="214">
        <v>313</v>
      </c>
      <c r="D20" s="214">
        <f>'[5]Summary FY25 ESG Tracking'!$I$21</f>
        <v>345</v>
      </c>
    </row>
    <row r="21" spans="2:4" ht="22.35" customHeight="1">
      <c r="B21" s="215" t="s">
        <v>384</v>
      </c>
      <c r="C21" s="210">
        <v>184</v>
      </c>
      <c r="D21" s="216">
        <f>'[5]Summary FY25 ESG Tracking'!$I$22</f>
        <v>211</v>
      </c>
    </row>
    <row r="22" spans="2:4" ht="22.35" customHeight="1">
      <c r="B22" s="215" t="s">
        <v>385</v>
      </c>
      <c r="C22" s="210">
        <v>21</v>
      </c>
      <c r="D22" s="216">
        <f>'[5]Summary FY25 ESG Tracking'!$I$23</f>
        <v>21</v>
      </c>
    </row>
    <row r="23" spans="2:4" ht="22.35" customHeight="1">
      <c r="B23" s="215" t="s">
        <v>386</v>
      </c>
      <c r="C23" s="210">
        <v>38</v>
      </c>
      <c r="D23" s="216">
        <f>'[5]Summary FY25 ESG Tracking'!$I$24</f>
        <v>46</v>
      </c>
    </row>
    <row r="24" spans="2:4" ht="22.35" customHeight="1">
      <c r="B24" s="215" t="s">
        <v>387</v>
      </c>
      <c r="C24" s="210">
        <v>70</v>
      </c>
      <c r="D24" s="216">
        <f>'[5]Summary FY25 ESG Tracking'!$I$25</f>
        <v>67</v>
      </c>
    </row>
    <row r="25" spans="2:4" ht="22.35" customHeight="1">
      <c r="B25" s="187" t="s">
        <v>388</v>
      </c>
      <c r="C25" s="214">
        <v>35</v>
      </c>
      <c r="D25" s="217">
        <f>'[5]Summary FY25 ESG Tracking'!$I$26</f>
        <v>35</v>
      </c>
    </row>
    <row r="26" spans="2:4" ht="22.35" customHeight="1">
      <c r="B26" s="191" t="s">
        <v>389</v>
      </c>
      <c r="C26" s="218">
        <v>101</v>
      </c>
      <c r="D26" s="219">
        <f>'[5]Summary FY25 ESG Tracking'!$I$27</f>
        <v>115</v>
      </c>
    </row>
    <row r="27" spans="2:4" ht="22.35" customHeight="1">
      <c r="B27" s="79" t="s">
        <v>379</v>
      </c>
      <c r="C27" s="86"/>
    </row>
    <row r="28" spans="2:4" ht="12.75" customHeight="1">
      <c r="B28" s="79" t="s">
        <v>390</v>
      </c>
      <c r="C28" s="86"/>
    </row>
    <row r="29" spans="2:4">
      <c r="C29" s="86"/>
    </row>
    <row r="30" spans="2:4" ht="22.35" customHeight="1">
      <c r="B30" s="72"/>
      <c r="C30" s="73"/>
    </row>
    <row r="31" spans="2:4" ht="22.35" customHeight="1">
      <c r="B31" s="70" t="s">
        <v>391</v>
      </c>
      <c r="C31" s="74"/>
      <c r="D31" s="74"/>
    </row>
    <row r="32" spans="2:4" ht="22.35" customHeight="1">
      <c r="B32" s="212" t="s">
        <v>392</v>
      </c>
      <c r="C32" s="213" t="s">
        <v>261</v>
      </c>
      <c r="D32" s="213" t="s">
        <v>262</v>
      </c>
    </row>
    <row r="33" spans="2:26" ht="22.35" customHeight="1">
      <c r="B33" s="187" t="s">
        <v>393</v>
      </c>
      <c r="C33" s="220">
        <v>0.45</v>
      </c>
      <c r="D33" s="221">
        <f>'[5]Summary FY25 ESG Tracking'!$I$34</f>
        <v>0.43636363636363634</v>
      </c>
    </row>
    <row r="34" spans="2:26" ht="22.35" customHeight="1">
      <c r="B34" s="187" t="s">
        <v>394</v>
      </c>
      <c r="C34" s="220">
        <v>0.55000000000000004</v>
      </c>
      <c r="D34" s="220">
        <f>'[5]Summary FY25 ESG Tracking'!$I$33</f>
        <v>0.5636363636363636</v>
      </c>
    </row>
    <row r="35" spans="2:26" ht="22.35" customHeight="1">
      <c r="B35" s="183" t="s">
        <v>395</v>
      </c>
      <c r="C35" s="213" t="s">
        <v>261</v>
      </c>
      <c r="D35" s="213" t="s">
        <v>262</v>
      </c>
    </row>
    <row r="36" spans="2:26" ht="22.35" customHeight="1">
      <c r="B36" s="187" t="s">
        <v>396</v>
      </c>
      <c r="C36" s="220">
        <v>0.23</v>
      </c>
      <c r="D36" s="221">
        <f>'[5]Summary FY25 ESG Tracking'!$I$37</f>
        <v>0.27070707070707073</v>
      </c>
    </row>
    <row r="37" spans="2:26" ht="22.35" customHeight="1">
      <c r="B37" s="187" t="s">
        <v>397</v>
      </c>
      <c r="C37" s="220">
        <v>0.61</v>
      </c>
      <c r="D37" s="221">
        <f>'[5]Summary FY25 ESG Tracking'!$I$38</f>
        <v>0.57171717171717173</v>
      </c>
    </row>
    <row r="38" spans="2:26" ht="22.35" customHeight="1">
      <c r="B38" s="187" t="s">
        <v>398</v>
      </c>
      <c r="C38" s="220">
        <v>0.16</v>
      </c>
      <c r="D38" s="221">
        <f>'[5]Summary FY25 ESG Tracking'!$I$39</f>
        <v>0.15757575757575756</v>
      </c>
    </row>
    <row r="39" spans="2:26" ht="22.35" customHeight="1">
      <c r="B39" s="187" t="s">
        <v>399</v>
      </c>
      <c r="C39" s="220">
        <v>0.01</v>
      </c>
      <c r="D39" s="220" t="s">
        <v>280</v>
      </c>
    </row>
    <row r="40" spans="2:26" ht="22.35" customHeight="1">
      <c r="B40" s="183" t="s">
        <v>400</v>
      </c>
      <c r="C40" s="213" t="s">
        <v>261</v>
      </c>
      <c r="D40" s="213" t="s">
        <v>262</v>
      </c>
    </row>
    <row r="41" spans="2:26" ht="22.35" customHeight="1">
      <c r="B41" s="187" t="s">
        <v>401</v>
      </c>
      <c r="C41" s="220">
        <v>0.28999999999999998</v>
      </c>
      <c r="D41" s="221">
        <f>'[5]Summary FY25 ESG Tracking'!$I$42</f>
        <v>0.28260000000000002</v>
      </c>
      <c r="E41" s="4"/>
    </row>
    <row r="42" spans="2:26" ht="22.35" customHeight="1">
      <c r="B42" s="183" t="s">
        <v>402</v>
      </c>
      <c r="C42" s="213" t="s">
        <v>261</v>
      </c>
      <c r="D42" s="213" t="s">
        <v>262</v>
      </c>
      <c r="P42" s="3"/>
      <c r="Z42" s="1"/>
    </row>
    <row r="43" spans="2:26" ht="22.35" customHeight="1">
      <c r="B43" s="187" t="s">
        <v>403</v>
      </c>
      <c r="C43" s="209">
        <v>0.43</v>
      </c>
      <c r="D43" s="209">
        <f>'[5]Summary FY25 ESG Tracking'!$I$50</f>
        <v>0.5</v>
      </c>
    </row>
    <row r="44" spans="2:26" ht="22.35" customHeight="1">
      <c r="B44" s="187" t="s">
        <v>404</v>
      </c>
      <c r="C44" s="209">
        <v>0.5</v>
      </c>
      <c r="D44" s="209">
        <f>'[5]Summary FY25 ESG Tracking'!$I$51</f>
        <v>0.5</v>
      </c>
    </row>
    <row r="45" spans="2:26" ht="22.35" customHeight="1">
      <c r="B45" s="187" t="s">
        <v>405</v>
      </c>
      <c r="C45" s="209">
        <v>0.25</v>
      </c>
      <c r="D45" s="209">
        <f>'[5]Summary FY25 ESG Tracking'!$I$52</f>
        <v>0.25</v>
      </c>
    </row>
    <row r="46" spans="2:26" ht="22.35" customHeight="1">
      <c r="B46" s="187" t="s">
        <v>406</v>
      </c>
      <c r="C46" s="209">
        <v>0.2</v>
      </c>
      <c r="D46" s="209">
        <f>'[5]Summary FY25 ESG Tracking'!$I$53</f>
        <v>0.2</v>
      </c>
    </row>
    <row r="47" spans="2:26" ht="22.35" customHeight="1">
      <c r="B47" s="191" t="s">
        <v>407</v>
      </c>
      <c r="C47" s="222">
        <v>0.33</v>
      </c>
      <c r="D47" s="222">
        <f>'[5]Summary FY25 ESG Tracking'!$I$54</f>
        <v>0.5</v>
      </c>
    </row>
    <row r="48" spans="2:26" ht="18" customHeight="1">
      <c r="B48" s="79"/>
      <c r="C48" s="75"/>
    </row>
    <row r="49" spans="2:6">
      <c r="B49" s="79" t="s">
        <v>408</v>
      </c>
      <c r="C49" s="11"/>
    </row>
    <row r="50" spans="2:6">
      <c r="C50" s="11"/>
    </row>
    <row r="51" spans="2:6" ht="22.35" customHeight="1">
      <c r="B51" s="11"/>
      <c r="C51" s="11"/>
    </row>
    <row r="52" spans="2:6" ht="22.35" customHeight="1">
      <c r="B52" s="70" t="s">
        <v>409</v>
      </c>
      <c r="C52" s="71"/>
      <c r="D52" s="71"/>
      <c r="F52" s="3"/>
    </row>
    <row r="53" spans="2:6" ht="22.35" customHeight="1">
      <c r="B53" s="56" t="s">
        <v>410</v>
      </c>
    </row>
    <row r="54" spans="2:6" ht="22.35" customHeight="1">
      <c r="B54" s="55" t="s">
        <v>411</v>
      </c>
      <c r="C54" s="77">
        <v>1.2E-2</v>
      </c>
      <c r="D54" s="93">
        <f>'[5]Summary FY25 ESG Tracking'!$I$44</f>
        <v>1.2829796873820132E-2</v>
      </c>
    </row>
    <row r="55" spans="2:6" ht="22.35" customHeight="1">
      <c r="B55" s="79" t="s">
        <v>379</v>
      </c>
      <c r="C55" s="17"/>
    </row>
    <row r="56" spans="2:6">
      <c r="B56" s="79" t="s">
        <v>412</v>
      </c>
      <c r="C56" s="17"/>
    </row>
    <row r="57" spans="2:6">
      <c r="C57" s="18"/>
    </row>
    <row r="58" spans="2:6" ht="22.35" customHeight="1">
      <c r="B58" s="80"/>
      <c r="C58" s="18"/>
    </row>
    <row r="59" spans="2:6" ht="22.35" customHeight="1">
      <c r="B59" s="51" t="s">
        <v>413</v>
      </c>
      <c r="C59" s="66"/>
      <c r="D59" s="66"/>
    </row>
    <row r="60" spans="2:6" ht="22.35" customHeight="1">
      <c r="B60" s="56" t="s">
        <v>414</v>
      </c>
      <c r="C60" s="213" t="s">
        <v>261</v>
      </c>
      <c r="D60" s="213" t="s">
        <v>262</v>
      </c>
    </row>
    <row r="61" spans="2:6" ht="22.35" customHeight="1">
      <c r="B61" s="67" t="s">
        <v>415</v>
      </c>
      <c r="C61" s="78">
        <v>0.77</v>
      </c>
      <c r="D61" s="78">
        <v>0.81</v>
      </c>
    </row>
    <row r="62" spans="2:6" ht="22.35" customHeight="1">
      <c r="B62" s="67" t="s">
        <v>416</v>
      </c>
      <c r="C62" s="77">
        <v>0.88</v>
      </c>
      <c r="D62" s="77">
        <v>0.92</v>
      </c>
    </row>
    <row r="63" spans="2:6" ht="22.35" customHeight="1">
      <c r="B63" s="67" t="s">
        <v>417</v>
      </c>
      <c r="C63" s="78">
        <v>0.82</v>
      </c>
      <c r="D63" s="78">
        <v>0.82</v>
      </c>
    </row>
    <row r="64" spans="2:6" ht="15.75" customHeight="1">
      <c r="B64" s="79" t="s">
        <v>418</v>
      </c>
      <c r="C64" s="13"/>
    </row>
    <row r="65" spans="2:7">
      <c r="C65" s="18"/>
    </row>
    <row r="66" spans="2:7" ht="22.35" customHeight="1">
      <c r="B66" s="11"/>
      <c r="C66" s="18"/>
    </row>
    <row r="67" spans="2:7" ht="22.35" customHeight="1">
      <c r="B67" s="51" t="s">
        <v>419</v>
      </c>
      <c r="C67" s="66"/>
      <c r="D67" s="66"/>
    </row>
    <row r="68" spans="2:7" ht="22.35" customHeight="1">
      <c r="B68" s="56" t="s">
        <v>420</v>
      </c>
      <c r="C68" s="213" t="s">
        <v>261</v>
      </c>
      <c r="D68" s="213" t="s">
        <v>262</v>
      </c>
    </row>
    <row r="69" spans="2:7" ht="22.35" customHeight="1">
      <c r="B69" s="67" t="s">
        <v>421</v>
      </c>
      <c r="C69" s="77">
        <v>0.94</v>
      </c>
      <c r="D69" s="93">
        <f>'[5]Summary FY25 ESG Tracking'!$O$83</f>
        <v>0.94473684210526321</v>
      </c>
    </row>
    <row r="70" spans="2:7" ht="22.35" customHeight="1">
      <c r="B70" s="54" t="s">
        <v>422</v>
      </c>
      <c r="C70" s="213" t="s">
        <v>261</v>
      </c>
      <c r="D70" s="213" t="s">
        <v>262</v>
      </c>
    </row>
    <row r="71" spans="2:7" ht="22.35" customHeight="1">
      <c r="B71" s="67" t="s">
        <v>423</v>
      </c>
      <c r="C71" s="76">
        <v>11</v>
      </c>
      <c r="D71" s="76">
        <f>'[5]Summary FY25 ESG Tracking'!$I$88</f>
        <v>10</v>
      </c>
    </row>
    <row r="72" spans="2:7" ht="22.35" customHeight="1">
      <c r="B72" s="67" t="s">
        <v>424</v>
      </c>
      <c r="C72" s="76">
        <v>0</v>
      </c>
      <c r="D72" s="76">
        <v>0</v>
      </c>
    </row>
    <row r="73" spans="2:7" ht="22.35" customHeight="1">
      <c r="B73" s="67" t="s">
        <v>425</v>
      </c>
      <c r="C73" s="76">
        <v>457</v>
      </c>
      <c r="D73" s="301">
        <f>'[5]Summary FY25 ESG Tracking'!$I$90</f>
        <v>303.7166666666667</v>
      </c>
    </row>
    <row r="74" spans="2:7" ht="17.25" customHeight="1">
      <c r="B74" s="24" t="s">
        <v>426</v>
      </c>
    </row>
    <row r="77" spans="2:7">
      <c r="G77" s="1"/>
    </row>
  </sheetData>
  <customSheetViews>
    <customSheetView guid="{3E5F9D84-E9ED-3940-BED6-2C43C5D124BE}" showGridLines="0" showRuler="0">
      <pane ySplit="6" topLeftCell="A7" activePane="bottomLeft" state="frozen"/>
      <selection pane="bottomLeft" activeCell="G25" sqref="G25"/>
      <pageMargins left="0" right="0" top="0" bottom="0" header="0" footer="0"/>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B33D-A4F7-4463-93B8-804922770BF8}">
  <dimension ref="A1:L14"/>
  <sheetViews>
    <sheetView showGridLines="0" zoomScale="85" zoomScaleNormal="85" workbookViewId="0">
      <pane ySplit="4" topLeftCell="A5" activePane="bottomLeft" state="frozen"/>
      <selection pane="bottomLeft" activeCell="D9" sqref="D9"/>
    </sheetView>
  </sheetViews>
  <sheetFormatPr defaultColWidth="8.625" defaultRowHeight="14.1"/>
  <cols>
    <col min="1" max="1" width="4.5" customWidth="1"/>
    <col min="2" max="2" width="80.5" customWidth="1"/>
    <col min="3" max="3" width="26.5" customWidth="1"/>
    <col min="4" max="4" width="35.5" customWidth="1"/>
  </cols>
  <sheetData>
    <row r="1" spans="1:12" ht="50.1" customHeight="1">
      <c r="A1" s="28"/>
      <c r="B1" s="173"/>
      <c r="C1" s="28"/>
      <c r="D1" s="28"/>
      <c r="E1" s="28"/>
      <c r="F1" s="28"/>
      <c r="G1" s="28"/>
      <c r="H1" s="28"/>
    </row>
    <row r="2" spans="1:12" ht="50.1" customHeight="1">
      <c r="A2" s="28"/>
      <c r="B2" s="174"/>
      <c r="C2" s="28"/>
      <c r="D2" s="28"/>
      <c r="E2" s="28"/>
      <c r="F2" s="28"/>
      <c r="G2" s="28"/>
      <c r="H2" s="28"/>
    </row>
    <row r="3" spans="1:12" ht="30.95">
      <c r="A3" s="28"/>
      <c r="B3" s="175" t="s">
        <v>427</v>
      </c>
      <c r="C3" s="150"/>
      <c r="D3" s="150"/>
      <c r="E3" s="150"/>
      <c r="F3" s="150"/>
      <c r="G3" s="150"/>
      <c r="H3" s="150"/>
    </row>
    <row r="4" spans="1:12" ht="30">
      <c r="A4" s="28"/>
      <c r="C4" s="151"/>
      <c r="D4" s="151"/>
      <c r="E4" s="151"/>
      <c r="F4" s="151"/>
      <c r="G4" s="151"/>
      <c r="H4" s="151"/>
    </row>
    <row r="5" spans="1:12" s="85" customFormat="1" ht="18">
      <c r="A5"/>
      <c r="B5"/>
      <c r="C5"/>
      <c r="D5"/>
      <c r="E5"/>
      <c r="F5"/>
      <c r="G5"/>
      <c r="H5"/>
      <c r="I5" s="84"/>
      <c r="J5" s="84"/>
      <c r="K5" s="84"/>
      <c r="L5" s="84"/>
    </row>
    <row r="6" spans="1:12" ht="24" customHeight="1">
      <c r="B6" s="51" t="s">
        <v>427</v>
      </c>
      <c r="C6" s="52"/>
      <c r="D6" s="52"/>
    </row>
    <row r="7" spans="1:12" ht="24" customHeight="1">
      <c r="B7" s="212" t="s">
        <v>428</v>
      </c>
      <c r="C7" s="213" t="s">
        <v>261</v>
      </c>
      <c r="D7" s="213" t="s">
        <v>262</v>
      </c>
    </row>
    <row r="8" spans="1:12" ht="24" customHeight="1">
      <c r="B8" s="215" t="s">
        <v>429</v>
      </c>
      <c r="C8" s="225">
        <v>452</v>
      </c>
      <c r="D8" s="225">
        <f>'[5]Summary FY25 ESG Tracking'!$O$120</f>
        <v>593.1</v>
      </c>
    </row>
    <row r="9" spans="1:12" ht="24" customHeight="1">
      <c r="B9" s="224" t="s">
        <v>430</v>
      </c>
      <c r="C9" s="226">
        <v>64</v>
      </c>
      <c r="D9" s="225">
        <f>'[5]Summary FY25 ESG Tracking'!$O$121</f>
        <v>81</v>
      </c>
    </row>
    <row r="10" spans="1:12" ht="12.75" customHeight="1"/>
    <row r="11" spans="1:12" ht="18.75" customHeight="1">
      <c r="B11" s="79" t="s">
        <v>431</v>
      </c>
    </row>
    <row r="12" spans="1:12">
      <c r="B12" s="79" t="s">
        <v>432</v>
      </c>
    </row>
    <row r="13" spans="1:12" ht="19.5" customHeight="1">
      <c r="B13" s="79"/>
    </row>
    <row r="14" spans="1:12" ht="23.1" customHeight="1"/>
  </sheetData>
  <customSheetViews>
    <customSheetView guid="{3E5F9D84-E9ED-3940-BED6-2C43C5D124BE}" scale="85" showGridLines="0">
      <pane ySplit="6" topLeftCell="A7" activePane="bottomLeft" state="frozen"/>
      <selection pane="bottomLeft" activeCell="E15" sqref="E15"/>
      <pageMargins left="0" right="0" top="0" bottom="0" header="0" footer="0"/>
    </customSheetView>
  </customSheetView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DAB7D-A2F4-4405-9010-DDE66AF15CF8}">
  <dimension ref="A1:H31"/>
  <sheetViews>
    <sheetView showGridLines="0" zoomScale="90" zoomScaleNormal="90" workbookViewId="0">
      <pane ySplit="5" topLeftCell="A6" activePane="bottomLeft" state="frozen"/>
      <selection pane="bottomLeft" activeCell="G13" sqref="G13"/>
    </sheetView>
  </sheetViews>
  <sheetFormatPr defaultColWidth="8.625" defaultRowHeight="14.1"/>
  <cols>
    <col min="1" max="1" width="4.5" customWidth="1"/>
    <col min="2" max="2" width="67.5" customWidth="1"/>
    <col min="3" max="3" width="19.5" customWidth="1"/>
    <col min="4" max="4" width="18.625" customWidth="1"/>
    <col min="5" max="5" width="17.125" customWidth="1"/>
  </cols>
  <sheetData>
    <row r="1" spans="1:8" ht="50.1" customHeight="1">
      <c r="A1" s="28"/>
      <c r="B1" s="102"/>
      <c r="C1" s="28"/>
      <c r="D1" s="28"/>
      <c r="E1" s="28"/>
      <c r="F1" s="28"/>
      <c r="G1" s="28"/>
      <c r="H1" s="28"/>
    </row>
    <row r="2" spans="1:8" ht="50.1" customHeight="1">
      <c r="A2" s="28"/>
      <c r="B2" s="27"/>
      <c r="C2" s="28"/>
      <c r="D2" s="28"/>
      <c r="E2" s="28"/>
      <c r="F2" s="28"/>
      <c r="G2" s="28"/>
      <c r="H2" s="28"/>
    </row>
    <row r="3" spans="1:8" s="178" customFormat="1" ht="30.95">
      <c r="A3" s="176"/>
      <c r="B3" s="177" t="s">
        <v>433</v>
      </c>
      <c r="C3" s="177"/>
      <c r="D3" s="177"/>
      <c r="E3" s="177"/>
      <c r="F3" s="177"/>
      <c r="G3" s="177"/>
      <c r="H3" s="177"/>
    </row>
    <row r="4" spans="1:8" s="178" customFormat="1"/>
    <row r="5" spans="1:8">
      <c r="A5" s="28"/>
      <c r="B5" s="102"/>
      <c r="C5" s="28"/>
      <c r="D5" s="28"/>
      <c r="E5" s="28"/>
      <c r="F5" s="28"/>
      <c r="G5" s="28"/>
      <c r="H5" s="28"/>
    </row>
    <row r="6" spans="1:8" s="11" customFormat="1" ht="25.35" customHeight="1">
      <c r="C6" s="18"/>
    </row>
    <row r="7" spans="1:8" s="11" customFormat="1" ht="25.35" customHeight="1">
      <c r="B7" s="51" t="s">
        <v>434</v>
      </c>
      <c r="C7" s="66"/>
      <c r="D7" s="66"/>
    </row>
    <row r="8" spans="1:8" s="11" customFormat="1" ht="25.35" customHeight="1">
      <c r="B8" s="212" t="s">
        <v>435</v>
      </c>
      <c r="C8" s="213" t="s">
        <v>261</v>
      </c>
      <c r="D8" s="213" t="s">
        <v>262</v>
      </c>
      <c r="E8" s="81"/>
    </row>
    <row r="9" spans="1:8" s="11" customFormat="1" ht="21.75" customHeight="1">
      <c r="B9" s="187" t="s">
        <v>436</v>
      </c>
      <c r="C9" s="227">
        <v>7799</v>
      </c>
      <c r="D9" s="227">
        <f>'[5]Summary FY25 ESG Tracking'!$I$99</f>
        <v>7838</v>
      </c>
    </row>
    <row r="10" spans="1:8" s="11" customFormat="1" ht="21.75" customHeight="1">
      <c r="B10" s="187" t="s">
        <v>437</v>
      </c>
      <c r="C10" s="227">
        <v>1300</v>
      </c>
      <c r="D10" s="227">
        <f>'[5]Summary FY25 ESG Tracking'!$I$100</f>
        <v>1306.3333333333333</v>
      </c>
      <c r="E10" s="53"/>
    </row>
    <row r="11" spans="1:8" s="11" customFormat="1" ht="21.75" customHeight="1">
      <c r="B11" s="191" t="s">
        <v>438</v>
      </c>
      <c r="C11" s="228">
        <v>3</v>
      </c>
      <c r="D11" s="228">
        <f>'[5]Summary FY25 ESG Tracking'!$I$101</f>
        <v>2.6390572390572391</v>
      </c>
    </row>
    <row r="12" spans="1:8" s="11" customFormat="1" ht="16.5" customHeight="1">
      <c r="B12" s="79" t="s">
        <v>439</v>
      </c>
      <c r="C12" s="18"/>
    </row>
    <row r="13" spans="1:8" s="11" customFormat="1" ht="12" customHeight="1">
      <c r="B13" s="79"/>
      <c r="C13" s="18"/>
    </row>
    <row r="14" spans="1:8" s="11" customFormat="1">
      <c r="B14" s="79"/>
      <c r="C14" s="18"/>
    </row>
    <row r="15" spans="1:8" s="11" customFormat="1" ht="10.5" customHeight="1">
      <c r="C15" s="18"/>
    </row>
    <row r="16" spans="1:8" s="11" customFormat="1" ht="10.5" customHeight="1">
      <c r="B16" s="82"/>
      <c r="C16" s="18"/>
    </row>
    <row r="17" spans="2:8" s="11" customFormat="1" ht="25.35" customHeight="1">
      <c r="B17" s="51" t="s">
        <v>440</v>
      </c>
      <c r="C17" s="66"/>
      <c r="D17" s="66"/>
    </row>
    <row r="18" spans="2:8" s="11" customFormat="1" ht="25.35" customHeight="1">
      <c r="B18" s="229" t="s">
        <v>441</v>
      </c>
      <c r="C18" s="213" t="s">
        <v>261</v>
      </c>
      <c r="D18" s="213" t="s">
        <v>262</v>
      </c>
    </row>
    <row r="19" spans="2:8" s="11" customFormat="1" ht="21" customHeight="1">
      <c r="B19" s="187" t="s">
        <v>442</v>
      </c>
      <c r="C19" s="193">
        <v>1417</v>
      </c>
      <c r="D19" s="193">
        <f>'[5]Summary FY25 ESG Tracking'!$I$105</f>
        <v>2332</v>
      </c>
      <c r="E19" s="53"/>
    </row>
    <row r="20" spans="2:8" s="11" customFormat="1" ht="21" customHeight="1">
      <c r="B20" s="191" t="s">
        <v>443</v>
      </c>
      <c r="C20" s="193">
        <v>472</v>
      </c>
      <c r="D20" s="193">
        <f>'[5]Summary FY25 ESG Tracking'!$I$106</f>
        <v>777.33333333333326</v>
      </c>
      <c r="E20" s="53"/>
    </row>
    <row r="21" spans="2:8" s="11" customFormat="1" ht="19.5" customHeight="1">
      <c r="B21" s="79" t="s">
        <v>444</v>
      </c>
      <c r="E21" s="53"/>
    </row>
    <row r="22" spans="2:8" s="11" customFormat="1" ht="27.75" customHeight="1">
      <c r="B22" s="360" t="s">
        <v>445</v>
      </c>
      <c r="C22" s="360"/>
      <c r="D22" s="360"/>
      <c r="E22" s="80"/>
      <c r="F22" s="80"/>
      <c r="G22" s="80"/>
      <c r="H22" s="80"/>
    </row>
    <row r="23" spans="2:8" s="11" customFormat="1"/>
    <row r="25" spans="2:8" ht="21.75" customHeight="1">
      <c r="B25" s="51" t="s">
        <v>446</v>
      </c>
      <c r="C25" s="66"/>
      <c r="D25" s="66"/>
    </row>
    <row r="26" spans="2:8" ht="21.75" customHeight="1">
      <c r="B26" s="212" t="s">
        <v>447</v>
      </c>
      <c r="C26" s="213" t="s">
        <v>261</v>
      </c>
      <c r="D26" s="213" t="s">
        <v>262</v>
      </c>
    </row>
    <row r="27" spans="2:8" ht="18" customHeight="1">
      <c r="B27" s="187" t="s">
        <v>448</v>
      </c>
      <c r="C27" s="286">
        <v>9216</v>
      </c>
      <c r="D27" s="199">
        <f>'[5]Summary FY25 ESG Tracking'!$I$110</f>
        <v>10170</v>
      </c>
    </row>
    <row r="28" spans="2:8" ht="18" customHeight="1">
      <c r="B28" s="187" t="s">
        <v>449</v>
      </c>
      <c r="C28" s="286">
        <v>1772</v>
      </c>
      <c r="D28" s="199">
        <f>'[5]Summary FY25 ESG Tracking'!$I$111</f>
        <v>2083.6666666666665</v>
      </c>
    </row>
    <row r="29" spans="2:8" ht="18" customHeight="1">
      <c r="B29" s="191" t="s">
        <v>450</v>
      </c>
      <c r="C29" s="291">
        <v>4</v>
      </c>
      <c r="D29" s="307">
        <f>'[5]Summary FY25 ESG Tracking'!$I$112</f>
        <v>4.2094276094276095</v>
      </c>
    </row>
    <row r="30" spans="2:8" ht="18.75" customHeight="1">
      <c r="B30" s="79" t="s">
        <v>451</v>
      </c>
    </row>
    <row r="31" spans="2:8" ht="13.5" customHeight="1">
      <c r="B31" s="79"/>
    </row>
  </sheetData>
  <customSheetViews>
    <customSheetView guid="{3E5F9D84-E9ED-3940-BED6-2C43C5D124BE}" scale="85" showGridLines="0">
      <pane ySplit="7" topLeftCell="A8" activePane="bottomLeft" state="frozen"/>
      <selection pane="bottomLeft" activeCell="K20" sqref="K20"/>
      <pageMargins left="0" right="0" top="0" bottom="0" header="0" footer="0"/>
      <pageSetup paperSize="9" orientation="portrait" r:id="rId1"/>
    </customSheetView>
  </customSheetViews>
  <mergeCells count="1">
    <mergeCell ref="B22:D22"/>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f9eb5e-7e00-4649-991b-723edb62ee4e">
      <Terms xmlns="http://schemas.microsoft.com/office/infopath/2007/PartnerControls"/>
    </lcf76f155ced4ddcb4097134ff3c332f>
    <TaxCatchAll xmlns="34b1484b-7276-4220-9d4d-e5e5710262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19D0B5F20D2D4CB188B418C0C819C0" ma:contentTypeVersion="19" ma:contentTypeDescription="Create a new document." ma:contentTypeScope="" ma:versionID="fe7efcaf3dccb13fb917b9cda9be360e">
  <xsd:schema xmlns:xsd="http://www.w3.org/2001/XMLSchema" xmlns:xs="http://www.w3.org/2001/XMLSchema" xmlns:p="http://schemas.microsoft.com/office/2006/metadata/properties" xmlns:ns2="02f9eb5e-7e00-4649-991b-723edb62ee4e" xmlns:ns3="34b1484b-7276-4220-9d4d-e5e5710262cd" targetNamespace="http://schemas.microsoft.com/office/2006/metadata/properties" ma:root="true" ma:fieldsID="786ca691c499d8a59f4b664f049e082a" ns2:_="" ns3:_="">
    <xsd:import namespace="02f9eb5e-7e00-4649-991b-723edb62ee4e"/>
    <xsd:import namespace="34b1484b-7276-4220-9d4d-e5e5710262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9eb5e-7e00-4649-991b-723edb62e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c879fab-9759-4632-af42-d7d241ccbce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1484b-7276-4220-9d4d-e5e5710262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6fc3103-9cc4-4925-8b5a-9a6b8701621e}" ma:internalName="TaxCatchAll" ma:showField="CatchAllData" ma:web="34b1484b-7276-4220-9d4d-e5e5710262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6EEA2-D569-4A1B-80C5-0992637A72D2}"/>
</file>

<file path=customXml/itemProps2.xml><?xml version="1.0" encoding="utf-8"?>
<ds:datastoreItem xmlns:ds="http://schemas.openxmlformats.org/officeDocument/2006/customXml" ds:itemID="{62B0CA72-2EB4-425C-82E0-BF10B1F2535F}"/>
</file>

<file path=customXml/itemProps3.xml><?xml version="1.0" encoding="utf-8"?>
<ds:datastoreItem xmlns:ds="http://schemas.openxmlformats.org/officeDocument/2006/customXml" ds:itemID="{F4FA3FE4-364D-4235-BE62-4EE10F901BC4}"/>
</file>

<file path=docMetadata/LabelInfo.xml><?xml version="1.0" encoding="utf-8"?>
<clbl:labelList xmlns:clbl="http://schemas.microsoft.com/office/2020/mipLabelMetadata">
  <clbl:label id="{a10f136f-c489-4b35-b226-e3176c38a7ab}" enabled="0" method="" siteId="{a10f136f-c489-4b35-b226-e3176c38a7a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Hioe</dc:creator>
  <cp:keywords/>
  <dc:description/>
  <cp:lastModifiedBy/>
  <cp:revision/>
  <dcterms:created xsi:type="dcterms:W3CDTF">2023-08-30T00:45:51Z</dcterms:created>
  <dcterms:modified xsi:type="dcterms:W3CDTF">2025-12-05T03:37:38Z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0x0101007419D0B5F20D2D4CB188B418C0C819C0</vt:lpwstr>
  </property>
  <property fmtid="{D5CDD505-2E9C-101B-9397-08002B2CF9AE}" pid="3" name="MediaServiceImageTags">
    <vt:lpwstr/>
  </property>
</Properties>
</file>